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fileSharing readOnlyRecommended="1"/>
  <workbookPr/>
  <mc:AlternateContent xmlns:mc="http://schemas.openxmlformats.org/markup-compatibility/2006">
    <mc:Choice Requires="x15">
      <x15ac:absPath xmlns:x15ac="http://schemas.microsoft.com/office/spreadsheetml/2010/11/ac" url="/Users/melissalopez/Downloads/"/>
    </mc:Choice>
  </mc:AlternateContent>
  <xr:revisionPtr revIDLastSave="0" documentId="13_ncr:1_{EF03F379-73D7-E841-BDBE-1BC453107B09}" xr6:coauthVersionLast="45" xr6:coauthVersionMax="45" xr10:uidLastSave="{00000000-0000-0000-0000-000000000000}"/>
  <bookViews>
    <workbookView xWindow="0" yWindow="460" windowWidth="29040" windowHeight="15840" tabRatio="903" firstSheet="14" activeTab="28" xr2:uid="{00000000-000D-0000-FFFF-FFFF00000000}"/>
  </bookViews>
  <sheets>
    <sheet name="COVER" sheetId="71" r:id="rId1"/>
    <sheet name="&gt;&gt;WMP Section 1" sheetId="73" r:id="rId2"/>
    <sheet name="&gt;&gt;WMP Section 2" sheetId="72" r:id="rId3"/>
    <sheet name="Table 1" sheetId="7" r:id="rId4"/>
    <sheet name="Table 2" sheetId="8" r:id="rId5"/>
    <sheet name="Table 3" sheetId="9" r:id="rId6"/>
    <sheet name="Table 4" sheetId="10" r:id="rId7"/>
    <sheet name="Table 5" sheetId="11" r:id="rId8"/>
    <sheet name="Table 6" sheetId="12" r:id="rId9"/>
    <sheet name="Table 7" sheetId="13" r:id="rId10"/>
    <sheet name="Table 8" sheetId="14" r:id="rId11"/>
    <sheet name="Table 9" sheetId="15" r:id="rId12"/>
    <sheet name="&gt;&gt;WMP Section 3" sheetId="63" r:id="rId13"/>
    <sheet name="Table 10" sheetId="16" r:id="rId14"/>
    <sheet name="Table 11" sheetId="17" r:id="rId15"/>
    <sheet name="Table 12" sheetId="18" r:id="rId16"/>
    <sheet name="Table 13" sheetId="19" r:id="rId17"/>
    <sheet name="Table 14" sheetId="20" r:id="rId18"/>
    <sheet name="Table 15" sheetId="21" r:id="rId19"/>
    <sheet name="Table 16" sheetId="22" r:id="rId20"/>
    <sheet name="Table 17" sheetId="23" r:id="rId21"/>
    <sheet name="Table 18" sheetId="24" r:id="rId22"/>
    <sheet name="&gt;&gt;WMP Section 4" sheetId="64" r:id="rId23"/>
    <sheet name="Table 19" sheetId="28" r:id="rId24"/>
    <sheet name="Table 20" sheetId="31" r:id="rId25"/>
    <sheet name="&gt;&gt;WMP Section 5" sheetId="65" r:id="rId26"/>
    <sheet name="Table 21" sheetId="35" r:id="rId27"/>
    <sheet name="Table 22" sheetId="37" r:id="rId28"/>
    <sheet name="Table 23" sheetId="39" r:id="rId29"/>
    <sheet name="Table 24" sheetId="41" r:id="rId30"/>
    <sheet name="Table 25" sheetId="43" r:id="rId31"/>
    <sheet name="Table 26" sheetId="45" r:id="rId32"/>
    <sheet name="Table 27" sheetId="47" r:id="rId33"/>
    <sheet name="Table 28" sheetId="49" r:id="rId34"/>
    <sheet name="Table 29" sheetId="51" r:id="rId35"/>
    <sheet name="Table 30" sheetId="53" r:id="rId36"/>
    <sheet name="Table 31" sheetId="57" r:id="rId37"/>
    <sheet name="&gt;&gt;WMP Section 6" sheetId="66" r:id="rId38"/>
    <sheet name="Attachment 4 (WMP Metrics)" sheetId="3" state="hidden" r:id="rId39"/>
  </sheets>
  <definedNames>
    <definedName name="_ftn1" localSheetId="13">'Table 10'!#REF!</definedName>
    <definedName name="_ftn1" localSheetId="11">'Table 9'!#REF!</definedName>
    <definedName name="_ftnref1" localSheetId="13">'Table 10'!$I$5</definedName>
    <definedName name="_ftnref1" localSheetId="11">'Table 9'!#REF!</definedName>
    <definedName name="_Ref26448914" localSheetId="3">'Table 1'!#REF!</definedName>
    <definedName name="_Ref26449033" localSheetId="19">'Table 16'!#REF!</definedName>
    <definedName name="_Ref26481376" localSheetId="20">'Table 17'!#REF!</definedName>
    <definedName name="_Toc26848132" localSheetId="4">'Table 2'!#REF!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45" l="1"/>
  <c r="D33" i="45" s="1"/>
  <c r="D32" i="45"/>
  <c r="E33" i="45"/>
  <c r="F33" i="45"/>
  <c r="F141" i="39"/>
  <c r="H75" i="39"/>
  <c r="G74" i="15" l="1"/>
  <c r="E7" i="8" l="1"/>
  <c r="G10" i="57" l="1"/>
  <c r="F10" i="57"/>
  <c r="E10" i="57"/>
  <c r="G5" i="57"/>
  <c r="F5" i="57"/>
  <c r="E5" i="57"/>
  <c r="F9" i="47"/>
  <c r="E9" i="47"/>
  <c r="D9" i="47"/>
  <c r="K28" i="45"/>
  <c r="D30" i="45"/>
  <c r="D29" i="45"/>
  <c r="D28" i="45"/>
  <c r="E21" i="45"/>
  <c r="D21" i="45"/>
  <c r="F20" i="45"/>
  <c r="F19" i="45"/>
  <c r="F18" i="45"/>
  <c r="F9" i="45"/>
  <c r="E9" i="45"/>
  <c r="E87" i="43"/>
  <c r="D87" i="43"/>
  <c r="F86" i="43"/>
  <c r="F85" i="43"/>
  <c r="F84" i="43"/>
  <c r="F15" i="43"/>
  <c r="D15" i="43"/>
  <c r="G69" i="41"/>
  <c r="F69" i="41"/>
  <c r="D69" i="41"/>
  <c r="H69" i="41" s="1"/>
  <c r="H68" i="41"/>
  <c r="H67" i="41"/>
  <c r="H66" i="41"/>
  <c r="G45" i="41"/>
  <c r="F45" i="41"/>
  <c r="E45" i="41"/>
  <c r="D45" i="41"/>
  <c r="H44" i="41"/>
  <c r="H43" i="41"/>
  <c r="H42" i="41"/>
  <c r="D40" i="41"/>
  <c r="H40" i="41" s="1"/>
  <c r="G26" i="41"/>
  <c r="H26" i="41" s="1"/>
  <c r="G25" i="41"/>
  <c r="H25" i="41" s="1"/>
  <c r="G24" i="41"/>
  <c r="H24" i="41" s="1"/>
  <c r="G23" i="41"/>
  <c r="H23" i="41" s="1"/>
  <c r="H22" i="41"/>
  <c r="G22" i="41"/>
  <c r="F135" i="39"/>
  <c r="E135" i="39"/>
  <c r="D135" i="39"/>
  <c r="F129" i="39"/>
  <c r="E129" i="39"/>
  <c r="D129" i="39"/>
  <c r="F123" i="39"/>
  <c r="E123" i="39"/>
  <c r="D123" i="39"/>
  <c r="F117" i="39"/>
  <c r="F111" i="39"/>
  <c r="E111" i="39"/>
  <c r="D111" i="39"/>
  <c r="G75" i="39"/>
  <c r="E75" i="39"/>
  <c r="D75" i="39"/>
  <c r="F57" i="39"/>
  <c r="E57" i="39"/>
  <c r="D57" i="39"/>
  <c r="E45" i="39"/>
  <c r="D45" i="39"/>
  <c r="E39" i="39"/>
  <c r="D39" i="39"/>
  <c r="F58" i="37"/>
  <c r="F46" i="37"/>
  <c r="F40" i="37"/>
  <c r="E40" i="37"/>
  <c r="D40" i="37" s="1"/>
  <c r="D39" i="37"/>
  <c r="D38" i="37"/>
  <c r="D37" i="37"/>
  <c r="F16" i="37"/>
  <c r="E16" i="37"/>
  <c r="D16" i="37"/>
  <c r="J20" i="17"/>
  <c r="J19" i="17"/>
  <c r="J18" i="17"/>
  <c r="J17" i="17"/>
  <c r="J16" i="17"/>
  <c r="J15" i="17"/>
  <c r="J14" i="17"/>
  <c r="J13" i="17"/>
  <c r="J12" i="17"/>
  <c r="J11" i="17"/>
  <c r="J10" i="17"/>
  <c r="I10" i="17"/>
  <c r="H10" i="17"/>
  <c r="G10" i="17"/>
  <c r="F10" i="17"/>
  <c r="E10" i="17"/>
  <c r="J9" i="17"/>
  <c r="J8" i="17"/>
  <c r="J7" i="17"/>
  <c r="J6" i="17"/>
  <c r="I5" i="17"/>
  <c r="H5" i="17"/>
  <c r="G5" i="17"/>
  <c r="F5" i="17"/>
  <c r="E5" i="17"/>
  <c r="H6" i="16"/>
  <c r="H5" i="16"/>
  <c r="I35" i="8"/>
  <c r="F30" i="8"/>
  <c r="H4" i="16"/>
  <c r="N4" i="14"/>
  <c r="M4" i="14"/>
  <c r="L4" i="14"/>
  <c r="K4" i="14"/>
  <c r="J4" i="14"/>
  <c r="Q11" i="12"/>
  <c r="P11" i="12"/>
  <c r="O11" i="12"/>
  <c r="N11" i="12"/>
  <c r="M11" i="12"/>
  <c r="L11" i="12"/>
  <c r="K11" i="12"/>
  <c r="J11" i="12"/>
  <c r="I11" i="12"/>
  <c r="H11" i="12"/>
  <c r="G11" i="12"/>
  <c r="F11" i="12"/>
  <c r="E11" i="12"/>
  <c r="D11" i="12"/>
  <c r="C11" i="12"/>
  <c r="R10" i="12"/>
  <c r="R9" i="12"/>
  <c r="R8" i="12"/>
  <c r="R7" i="12"/>
  <c r="R6" i="12"/>
  <c r="H42" i="8"/>
  <c r="G42" i="8"/>
  <c r="H40" i="8"/>
  <c r="G40" i="8"/>
  <c r="F40" i="8"/>
  <c r="H38" i="8"/>
  <c r="G38" i="8"/>
  <c r="H37" i="8"/>
  <c r="G37" i="8"/>
  <c r="E37" i="8"/>
  <c r="H36" i="8"/>
  <c r="G36" i="8"/>
  <c r="H35" i="8"/>
  <c r="G35" i="8"/>
  <c r="H30" i="8"/>
  <c r="G30" i="8"/>
  <c r="E30" i="8"/>
  <c r="H28" i="8"/>
  <c r="G28" i="8"/>
  <c r="H26" i="8"/>
  <c r="G26" i="8"/>
  <c r="F26" i="8"/>
  <c r="E26" i="8"/>
  <c r="H24" i="8"/>
  <c r="G24" i="8"/>
  <c r="G22" i="8"/>
  <c r="H19" i="8"/>
  <c r="G19" i="8"/>
  <c r="H16" i="8"/>
  <c r="G16" i="8"/>
  <c r="H14" i="8"/>
  <c r="G14" i="8"/>
  <c r="E14" i="8"/>
  <c r="H9" i="8"/>
  <c r="G9" i="8"/>
  <c r="I7" i="8"/>
  <c r="H7" i="8"/>
  <c r="G7" i="8"/>
  <c r="E22" i="8" l="1"/>
  <c r="E9" i="8"/>
  <c r="F24" i="8"/>
  <c r="E36" i="8"/>
  <c r="E19" i="8"/>
  <c r="E40" i="8"/>
  <c r="F21" i="45"/>
  <c r="F87" i="43"/>
  <c r="J5" i="17"/>
  <c r="E35" i="8"/>
  <c r="E42" i="8"/>
  <c r="H45" i="41"/>
  <c r="E16" i="8"/>
  <c r="E38" i="8"/>
  <c r="F42" i="8"/>
  <c r="E24" i="8"/>
  <c r="E28" i="8"/>
  <c r="O4" i="14"/>
  <c r="H7" i="16"/>
  <c r="G27" i="41"/>
  <c r="H27" i="41" s="1"/>
  <c r="I26" i="8"/>
  <c r="F16" i="8"/>
  <c r="I19" i="8"/>
  <c r="F36" i="8"/>
  <c r="I37" i="8"/>
  <c r="F7" i="8"/>
  <c r="I9" i="8"/>
  <c r="F28" i="8"/>
  <c r="I30" i="8"/>
  <c r="I42" i="8"/>
  <c r="F22" i="8"/>
  <c r="I24" i="8"/>
  <c r="F38" i="8"/>
  <c r="I40" i="8"/>
  <c r="F14" i="8"/>
  <c r="I16" i="8"/>
  <c r="F35" i="8"/>
  <c r="I36" i="8"/>
  <c r="I28" i="8"/>
  <c r="F19" i="8"/>
  <c r="I22" i="8"/>
  <c r="F37" i="8"/>
  <c r="I38" i="8"/>
  <c r="F9" i="8"/>
  <c r="I14" i="8"/>
</calcChain>
</file>

<file path=xl/sharedStrings.xml><?xml version="1.0" encoding="utf-8"?>
<sst xmlns="http://schemas.openxmlformats.org/spreadsheetml/2006/main" count="3450" uniqueCount="1163">
  <si>
    <t>Party Responsible</t>
  </si>
  <si>
    <t>Item/Table #</t>
  </si>
  <si>
    <t>Data Owner/Location</t>
  </si>
  <si>
    <t>Eric (BVES)</t>
  </si>
  <si>
    <t>Table 1 Item 1</t>
  </si>
  <si>
    <t>Percentage of right-of-way with noncompliant clearance based on applicable rules and regulations at the time of inspection, as a percentage of all right-of-way inspected</t>
  </si>
  <si>
    <t>Table 1 Item 2</t>
  </si>
  <si>
    <t>Number of sectionalizing devices per circuit mile plus number of automated grid control equipment in:
     1. HFTD
     2. Non-HFTD</t>
  </si>
  <si>
    <t>Table 1 Item 3</t>
  </si>
  <si>
    <t>Percent of data requested in SDR and WMP collected in initial submission</t>
  </si>
  <si>
    <t>Marc (BVES)</t>
  </si>
  <si>
    <t>Table 1 Item 4</t>
  </si>
  <si>
    <t>Paul (BVES)</t>
  </si>
  <si>
    <t>Table 2 Item 1a</t>
  </si>
  <si>
    <t>Table 2 Item 1b</t>
  </si>
  <si>
    <t>Number of wires down (total)</t>
  </si>
  <si>
    <t>Table 2 Item 1c</t>
  </si>
  <si>
    <t>Number of wires down (normalized)</t>
  </si>
  <si>
    <t>Average number of Level 1 findings that could increase the probability of ignition discovered by all inspections per circuit mile per year</t>
  </si>
  <si>
    <t>Table 2 Item 2a</t>
  </si>
  <si>
    <t>Average number of Level 2 findings that could increase the probability of ignition discovered by all inspections per circuit mile per year</t>
  </si>
  <si>
    <t>Table 2 Item 2b</t>
  </si>
  <si>
    <t>Average number of Level 3 findings that could increase the probability of ignition discovered by all inspections per circuit mile per year</t>
  </si>
  <si>
    <t>Table 2 Item 2c</t>
  </si>
  <si>
    <t>Customer hours of planned outages including PSPS (total)</t>
  </si>
  <si>
    <t>Table 2 Item 3a</t>
  </si>
  <si>
    <t>Customer hours of planned outages including PSPS (normalized)</t>
  </si>
  <si>
    <t>Table 2 Item 3b</t>
  </si>
  <si>
    <t>Customer hours of unplanned outages, not including PSPS (total)</t>
  </si>
  <si>
    <t>Customer hours of unplanned outages, not including PSPS (normalized)</t>
  </si>
  <si>
    <t>Increase in System Average Interruption Duration Index (SAIDI)</t>
  </si>
  <si>
    <t>Fatalities due to utility-ignited wildfire (total)</t>
  </si>
  <si>
    <t>Table 2 Item 4a</t>
  </si>
  <si>
    <t>Fatalities due to utility-ignited wildfire (normalized)</t>
  </si>
  <si>
    <t>Deaths due to utility wildfire mitigation activities (total)</t>
  </si>
  <si>
    <t>Table 2 Item 5a</t>
  </si>
  <si>
    <t>OSHA-reportable injuries due to utility wildfire mitigation activities (total)</t>
  </si>
  <si>
    <t>OSHA-reportable injuries due to utility wildfire mitigation activities (normalized)</t>
  </si>
  <si>
    <t>Table 2 Item 6b</t>
  </si>
  <si>
    <t>Value of assets destroyed by utility-ignited wildfire (total)</t>
  </si>
  <si>
    <t>Table 2 Item 7a</t>
  </si>
  <si>
    <t>Value of assets destroyed by utility-ignited wildfire (normalized)</t>
  </si>
  <si>
    <t>Table 2 Item 7b</t>
  </si>
  <si>
    <t>Number of structures destroyed by utility-ignited wildfire (total)</t>
  </si>
  <si>
    <t>Table 2 Item 8a</t>
  </si>
  <si>
    <t>Number of structures destroyed by utility-ignited wildfire (normalized)</t>
  </si>
  <si>
    <t>Acreage burned by utility-ignited wildfire (total)</t>
  </si>
  <si>
    <t>Table 2 Item 9a</t>
  </si>
  <si>
    <t>Acreage burned by utility-ignited wildfire (normalized)</t>
  </si>
  <si>
    <t>Table 2 Item 9b</t>
  </si>
  <si>
    <t>Table 2 Item 10a</t>
  </si>
  <si>
    <t>Number of ignitions (normalized)</t>
  </si>
  <si>
    <t>Table 2 Item 10b</t>
  </si>
  <si>
    <t>Number of ignitions in HFTD (subtotal)</t>
  </si>
  <si>
    <t>Number of ignitions in HFTD Zone 1</t>
  </si>
  <si>
    <t>Number of ignitions in HFTD Tier 2</t>
  </si>
  <si>
    <t>Number of ignitions in HFTD Tier 3</t>
  </si>
  <si>
    <t>Number of ignitions in HFTD (subtotal, normalized)</t>
  </si>
  <si>
    <t>Number of ignitions in HFTD Zone 1 (normalized)</t>
  </si>
  <si>
    <t>Number of ignitions in HFTD Tier 2 (normalized)</t>
  </si>
  <si>
    <t>Number of ignitions in HFTD Tier 3 (normalized)</t>
  </si>
  <si>
    <t>Number of ignitions in non-HFTD (subtotal)</t>
  </si>
  <si>
    <t>Critical infrastructure impacted by PSPS</t>
  </si>
  <si>
    <t>Critical infrastructure impacted by PSPS (normalized)</t>
  </si>
  <si>
    <t>Sean (BVES)</t>
  </si>
  <si>
    <t>RFW circuit mile days per year</t>
  </si>
  <si>
    <t>Circuit mile days with wind gusts over 95th percentile historical (meaning the prior 10 years, 2005-2014) conditions per year</t>
  </si>
  <si>
    <t>Circuit mile days with wind gusts over 99th percentile historical (meaning the prior 10 years, 2005-2014) conditions per year</t>
  </si>
  <si>
    <t>Other</t>
  </si>
  <si>
    <t>N/A</t>
  </si>
  <si>
    <t>Number of instances where utility operating protocol requires de-energization of a circuit or portion thereof to reduce ignition probability, per year</t>
  </si>
  <si>
    <t>Number of instances where utility operating protocol requires de-energization of a circuit or portion thereof in order to reduce ignition probability, per RFW circuit mile day per year</t>
  </si>
  <si>
    <t>Circuit-events, measured in number of events multiplied by number of circuits de-energized per year</t>
  </si>
  <si>
    <t>Customer hours per year</t>
  </si>
  <si>
    <t>Customer hours per RFW circuit mile day per year</t>
  </si>
  <si>
    <t>Total number located in service territory and operated by utility</t>
  </si>
  <si>
    <t>Total number located in service territory and operated by utility, divided by total number of circuit miles in utility service territory</t>
  </si>
  <si>
    <t>Total number located in non-HFTD service territory and operated by utility</t>
  </si>
  <si>
    <t>Total number located in non-HFTD service territory and operated by utility, divided by total number of circuit miles in non-HFTD service territory</t>
  </si>
  <si>
    <t>Total number located in HFTD Zone 1 service territory and operated by utility</t>
  </si>
  <si>
    <t>Total number located in HFTD Zone 1 service territory and operated by utility, divided by total number of circuit miles in HFTD Zone 1 service territory</t>
  </si>
  <si>
    <t>Total number located in HFTD Tier 2 service territory and operated by utility</t>
  </si>
  <si>
    <t>Total number located in HFTD Tier 2 service territory and operated by utility, divided by total number of circuit miles in HFTD Tier 2 service territory</t>
  </si>
  <si>
    <t>Total number located in HFTD Tier 3 service territory and operated by utility</t>
  </si>
  <si>
    <t>Total number located in HFTD Tier 3 service territory and operated by utility, divided by total number of circuit miles in HFTD Tier 3 service territory</t>
  </si>
  <si>
    <t>Total circuit miles planned for hardening each year, all types and locations</t>
  </si>
  <si>
    <t>Total number of substations planned for hardening each year, all locations</t>
  </si>
  <si>
    <t>Circuit miles of overhead transmission lines to harden</t>
  </si>
  <si>
    <t>Circuit miles of overhead transmission lines in WUI to harden</t>
  </si>
  <si>
    <t>Circuit miles of overhead distribution lines to harden</t>
  </si>
  <si>
    <t>Circuit miles of overhead distribution lines in WUI to harden</t>
  </si>
  <si>
    <t>Number of substations to harden</t>
  </si>
  <si>
    <t>Number of substations in WUI to harden</t>
  </si>
  <si>
    <t>All types of object contact</t>
  </si>
  <si>
    <t>Animal contact</t>
  </si>
  <si>
    <t>Balloon contact</t>
  </si>
  <si>
    <t>Vegetation contact</t>
  </si>
  <si>
    <t>Vehicle contact</t>
  </si>
  <si>
    <t>All types</t>
  </si>
  <si>
    <t>Capacitor bank failure</t>
  </si>
  <si>
    <t>Fuse failure—conventional blown fuse</t>
  </si>
  <si>
    <t>Transformer failure</t>
  </si>
  <si>
    <t>Wire-to-wire contact / contamination</t>
  </si>
  <si>
    <t>Navigant</t>
  </si>
  <si>
    <t>Metric toTrack</t>
  </si>
  <si>
    <t>Tracking Set Up?</t>
  </si>
  <si>
    <t>Number of Level 1, 2, and 3 findings per mile of circuit in HFTD, and per total miles of circuit for each of the following inspection types:
1.	Patrol inspections
2.	Detailed inspections
3.	Other inspection types</t>
  </si>
  <si>
    <t>Paul &amp; Jeff (BVES)</t>
  </si>
  <si>
    <t>Percentage of right-of-way with noncompliant clearance based on applicable rules and
regulations at the time of inspection</t>
  </si>
  <si>
    <t>Percentage of total PSPS predictions that are false
positives or false negatives 2 days before a potential PSPS event</t>
  </si>
  <si>
    <t>Paul &amp; Marc (BVES)</t>
  </si>
  <si>
    <t>Number of sectionalizing devices per circuit mile and number of automated grid control equipment in:
1.	HFTD
2.	Non-HFTD</t>
  </si>
  <si>
    <t>Number of circuit hours operated above nameplate capacity in HFTD areas
Average % above nameplate capacity when
equipment operated above nameplate capacity in HFTD areas</t>
  </si>
  <si>
    <t>Table 1 Item 5</t>
  </si>
  <si>
    <t>Dollars per incremental life saved
Dollars invested per estimated dollars of rebuilt structures avoided
Dollars per customer hour of PSPS avoided</t>
  </si>
  <si>
    <t>Table 1 Item 6</t>
  </si>
  <si>
    <t>Percent of all grid assets in HFTD areas using proven and demonstrated wildfire-resistant equipment</t>
  </si>
  <si>
    <t>Table 1 Item 7</t>
  </si>
  <si>
    <t>Percent of residents made aware of PSPS
and emergency response procedures in advance of events, according to post-event surveys
Percent of residents agreeing to participate in utility wildfire risk-reduction activities (e.g.,
allowing access to property for utility hazard tree remediation)</t>
  </si>
  <si>
    <t>Table 1 Item 8</t>
  </si>
  <si>
    <t>Number of emergency response deficiencies
reported by Cal OES, suppression agencies, and other emergency response personnel when plans tested or activated</t>
  </si>
  <si>
    <t>Table 1 Item 9</t>
  </si>
  <si>
    <t>Percent of data requested in SDR and WMP collected in initial submission
Number of data elements shared publicly by utilities</t>
  </si>
  <si>
    <t>Table 1 Item 10</t>
  </si>
  <si>
    <t>Number of all events (such as unplanned outages, faults, conventional blown fuses, etc.) that could
result in ignition, by type according to utility- provided list (total)</t>
  </si>
  <si>
    <t>Number of all events (such as unplanned outages, faults, conventional blown fuses, etc.) that could
result in ignition, by type according to utility-
provided list (normalized)</t>
  </si>
  <si>
    <t>Number of wires down per year</t>
  </si>
  <si>
    <t>Number of wires down per year (normalized)</t>
  </si>
  <si>
    <t>Average number of Level 1 findings that could
increase the probability of ignition discovered by all inspections per circuit
mile per year</t>
  </si>
  <si>
    <t>Average number of Level 2 findings that could increase the probability of ignition discovered by all inspections per circuit
mile per year</t>
  </si>
  <si>
    <t>Average number of Level 3 findings that could
increase the probability of ignition discovered by all inspections per circuit
mile per year</t>
  </si>
  <si>
    <t>Incremental cost per
grid-wide 1% reduction in utility ignition in HFTD
areas</t>
  </si>
  <si>
    <t>Contracts for future purchases of renewable energy (% of total estimated
electricity procurement per year)</t>
  </si>
  <si>
    <t>Percent of customers
experiencing PSPS given 95th percentile fire
weather conditions along entire grid using utility PSPS decision protocols</t>
  </si>
  <si>
    <t>Marc &amp; Eric (BVES)</t>
  </si>
  <si>
    <t>Percent of customers
experiencing PSPS given 99th percentile fire weather conditions along entire grid using utility
PSPS decision protocols</t>
  </si>
  <si>
    <t>Table 2 Item 5b</t>
  </si>
  <si>
    <t>Marc &amp; Jeff (BVES)</t>
  </si>
  <si>
    <t>Table 2 Item 6a</t>
  </si>
  <si>
    <t>Customer hours of planned outages
including PSPS (normalized)</t>
  </si>
  <si>
    <t>Table 2 Item 6c</t>
  </si>
  <si>
    <t>Customer hours of unplanned outages, not including PSPS
(normalized)</t>
  </si>
  <si>
    <t>Table 2 Item 6d</t>
  </si>
  <si>
    <t>Increase in System
Average Interruption Duration Index (SAIDI)</t>
  </si>
  <si>
    <t>Table 2 Item 6e</t>
  </si>
  <si>
    <t>Increase in electric costs to ratepayer due to wildfires (total)</t>
  </si>
  <si>
    <t>Paul &amp; Sean (BVES)</t>
  </si>
  <si>
    <t>Increase in electric costs to ratepayer due to
wildfires (normalized)</t>
  </si>
  <si>
    <t>Paul &amp;Sean (BVES)</t>
  </si>
  <si>
    <t>Increase in electric costs to ratepayer due to
wildfire mitigation activities (total)</t>
  </si>
  <si>
    <t>Table 2 Item 7c</t>
  </si>
  <si>
    <t>Electricity procured from renewable sources (Percentage of total
electricity procured per year)</t>
  </si>
  <si>
    <t>Potential impact of ignitions (total); Number of people residing in evacuation zones of wildfires simulated for each ignition per year, based on in-house or contractors’ fire spread
models</t>
  </si>
  <si>
    <t>Sean/Eric (BVES) &amp; Navigant</t>
  </si>
  <si>
    <t>Potential impact of ignitions (normalized); Number of people
residing in evacuation zones of wildfires simulated for each Number of people
residing in evacuation zones of wildfires simulated for each</t>
  </si>
  <si>
    <t>Potential impact of
ignitions in HFTD
(subtotal); Number of people
residing in evacuation
zones of wildfires
simulated for each
ignition in HFTD per year</t>
  </si>
  <si>
    <t>Table 2 Item 9c</t>
  </si>
  <si>
    <t>Potential impact of
ignitions in HFTD Zone 1; Number of people
residing in evacuation
zones of wildfires
simulated for each
ignition in HFTD Zone 1
per year</t>
  </si>
  <si>
    <t>Table 2 Item 9ci</t>
  </si>
  <si>
    <t>Potential impact of
ignitions in HFTD Tier 2; Number of people
residing in evacuation
zones of wildfires
simulated for each
ignition in HFTD Tier 2
per year</t>
  </si>
  <si>
    <t>Table 2 Item 9cii</t>
  </si>
  <si>
    <t>Potential impact of
ignitions in HFTD Tier 3; Number of people
residing in evacuation
zones of wildfires
simulated for each
ignition in HFTD Tier 3
per year</t>
  </si>
  <si>
    <t>Table 2 Item 9ciii</t>
  </si>
  <si>
    <t>Potential impact of ignitions in HFTD (subtotal, normalized)</t>
  </si>
  <si>
    <t>Table 2 Item 9d</t>
  </si>
  <si>
    <t>Potential impact of ignitions in HFTD Zone 1 (normalized)</t>
  </si>
  <si>
    <t>Table 2 Item 9di</t>
  </si>
  <si>
    <t>Potential impact of ignitions in HFTD Tier 2 (normalized)</t>
  </si>
  <si>
    <t>Table 2 Item 9dii</t>
  </si>
  <si>
    <t>Potential impact of ignitions in HFTD Tier 3 (normalized)</t>
  </si>
  <si>
    <t>Table 2 Item 9diii</t>
  </si>
  <si>
    <t>Potential impact of
ignitions in non-HFTD (subtotal)</t>
  </si>
  <si>
    <t>Table 2 Item 9e</t>
  </si>
  <si>
    <t>Potential impact of
ignitions in non-HFTD (normalized)</t>
  </si>
  <si>
    <t>Table 2 Item 9f</t>
  </si>
  <si>
    <t>Fatalities due to utility- ignited wildfire (total)</t>
  </si>
  <si>
    <t>Fatalities due to utility- ignited wildfire
(normalized)</t>
  </si>
  <si>
    <t>Fatalities due to utility wildfire mitigation
activities (total)</t>
  </si>
  <si>
    <t>Table 2 Item 11</t>
  </si>
  <si>
    <t>OSHA-reportable injuries due to utility wildfire
mitigation activities (total)</t>
  </si>
  <si>
    <t>Table 2 Item 12a</t>
  </si>
  <si>
    <t>OSHA-reportable injuries due to utility wildfire
mitigation activities (normalized)</t>
  </si>
  <si>
    <t>Table 2 Item 12b</t>
  </si>
  <si>
    <t>Value of assets destroyed by utility-ignited wildfire
(total)</t>
  </si>
  <si>
    <t>Table 2 Item 13a</t>
  </si>
  <si>
    <t>Value of assets destroyed
by utility-ignited wildfire (normalized)</t>
  </si>
  <si>
    <t>Table 2 Item 13b</t>
  </si>
  <si>
    <t>Number of structures destroyed by utility-
ignited wildfire (total)</t>
  </si>
  <si>
    <t>Table 2 Item 14a</t>
  </si>
  <si>
    <t>Number of structures destroyed by utility- ignited wildfire
(normalized)</t>
  </si>
  <si>
    <t>Table 2 Item 14b</t>
  </si>
  <si>
    <t>Number of people
residing in evacuation zone of utility-ignited wildfire (total)</t>
  </si>
  <si>
    <t xml:space="preserve">Table 2 Item 15a </t>
  </si>
  <si>
    <t>Number of people
residing in evacuation zone of utility-ignited wildfire (normalized)</t>
  </si>
  <si>
    <t>Table 2 Item 15b</t>
  </si>
  <si>
    <t>Impact of evacuations for utility-ignited wildfire
(total)</t>
  </si>
  <si>
    <t>Table 2 Item 15c</t>
  </si>
  <si>
    <t>Impact of evacuations for utility-ignited wildfire
(normalized)</t>
  </si>
  <si>
    <t>Table 2 Item 15d</t>
  </si>
  <si>
    <t>Acreage burned by
utility-ignited wildfire (total)</t>
  </si>
  <si>
    <t>Table 2 Item 16a</t>
  </si>
  <si>
    <t>Acreage burned by
utility-ignited wildfire (normalized)</t>
  </si>
  <si>
    <t>Table 2 Item 16b</t>
  </si>
  <si>
    <t>Number of ignitions (total) according to existing ignition data
reporting requirement</t>
  </si>
  <si>
    <t>Table 2 Item 17a</t>
  </si>
  <si>
    <t>Table 2 Item 17b</t>
  </si>
  <si>
    <t>Table 2 Item 17c</t>
  </si>
  <si>
    <t>Table 2 Item 17ci</t>
  </si>
  <si>
    <t>Table 2 Item 17cii</t>
  </si>
  <si>
    <t>Table 2 Item 17ciii</t>
  </si>
  <si>
    <t>Table 2 Item 17d</t>
  </si>
  <si>
    <t>Number of ignitions in HFTD Zone 1, (normalized)</t>
  </si>
  <si>
    <t>Table 2 Item 17di</t>
  </si>
  <si>
    <t>Table 2 Item 17dii</t>
  </si>
  <si>
    <t>Table 2 Item 17diii</t>
  </si>
  <si>
    <t>Table 2 Item 17e</t>
  </si>
  <si>
    <t>Number of ignitions in non-HFTD (normalized)</t>
  </si>
  <si>
    <t>Table 2 Item 17f</t>
  </si>
  <si>
    <t>GHG emissions from utility-ignited wildfires (total); Estimated tons of carbon dioxide equivalent
emitted per year</t>
  </si>
  <si>
    <t>Table 2 Item 18a</t>
  </si>
  <si>
    <t>GHG emissions from utility-ignited wildfires (normalized); Estimated tons of carbon dioxide equivalent emitted per RFW circuit
mile day per year</t>
  </si>
  <si>
    <t>Table 2 Item 18b</t>
  </si>
  <si>
    <t>Critical transportation infrastructure impacted due to PSPS; Driver and rider-hours lost (in ridership per hour multiplied by incremental increase in commute time by hours closed) per year</t>
  </si>
  <si>
    <t>Table 2 Item 19a</t>
  </si>
  <si>
    <t>Major roads impacted due to PSPS (normalized); Driver and rider-hours lost (in ridership per hour multiplied by incremental increase in commute time by hours closed) per RFW circuit mile day per year</t>
  </si>
  <si>
    <t>Table 2 Item 19b</t>
  </si>
  <si>
    <t>Critical infrastructure impacted by PSPS; Number of critical
infrastructure locations impacted per hour
multiplied by hours offline per year</t>
  </si>
  <si>
    <t>Table 2 Item 20a</t>
  </si>
  <si>
    <t>Critical infrastructure impacted by PSPS (normalized); Number of critical
infrastructure locations impacted per hour
multiplied by hours offline per RFW circuit
mile day per year</t>
  </si>
  <si>
    <t>Table 2 Item 20b</t>
  </si>
  <si>
    <t>Y</t>
  </si>
  <si>
    <t>Table 1: Recent performance on progress metrics, last 5 years</t>
  </si>
  <si>
    <t>#</t>
  </si>
  <si>
    <t>Progress metric name</t>
  </si>
  <si>
    <t>Annual performance</t>
  </si>
  <si>
    <t>Unit(s)</t>
  </si>
  <si>
    <t>Comments</t>
  </si>
  <si>
    <t>Grid condition findings from inspection</t>
  </si>
  <si>
    <t>Findings per mile of circuit in HFTD</t>
  </si>
  <si>
    <t>Level  1</t>
  </si>
  <si>
    <t>N/A - no data available</t>
  </si>
  <si>
    <t>Number of Level 1, 2, and 3 findings per mile of circuit in HFTD, and per total miles of circuit for each of the following inspection types:
1. Patrol inspections
2. Detailed inspections
3. Other inspection types</t>
  </si>
  <si>
    <t>Prior to 2017, inspection and other data which had been being maintained in a database system called Automated Line Patrol System (ALPS)  were migrated to a new database system called “Partner.”  While the old database has been archived and retained, data prior to 2017 is not readily available.  During that transition all level 1, 2 or 3 deficiencies had either been corrected or were entered into the new Partner system for tracking and remediation.</t>
  </si>
  <si>
    <t>Level 2</t>
  </si>
  <si>
    <t>Level 3</t>
  </si>
  <si>
    <t>Findings per total circuit miles by inspection type</t>
  </si>
  <si>
    <t>Patrol Inspections</t>
  </si>
  <si>
    <t>Other Inspection Types</t>
  </si>
  <si>
    <t>Vegetation clearance findings from inspection</t>
  </si>
  <si>
    <t>2019 figure is from October to December. Unable to locate any data prior to October 2019 with the granularity needed to respond.</t>
  </si>
  <si>
    <t>Extent of grid modularization</t>
  </si>
  <si>
    <t>1. In HFTD</t>
  </si>
  <si>
    <t>Entire BVES service territory is in HTFD 2 or 3.</t>
  </si>
  <si>
    <t>2. In Non-HFTD</t>
  </si>
  <si>
    <t>N/A - BVES does not have any portions of its service territory in Non-HFTD</t>
  </si>
  <si>
    <t>Data collection and reporting</t>
  </si>
  <si>
    <t>Table 2: Recent performance on outcome metrics, last 5 years</t>
  </si>
  <si>
    <t>Metric type</t>
  </si>
  <si>
    <t>Outcome metric name</t>
  </si>
  <si>
    <t>1. Near misses</t>
  </si>
  <si>
    <t>1.a.</t>
  </si>
  <si>
    <t xml:space="preserve">Number of all events (such as unplanned outages, faults, conventional blown fuses, etc.) that could result in ignition, by type according to utility-provided list (total) </t>
  </si>
  <si>
    <t>Number per year</t>
  </si>
  <si>
    <t>1.b.</t>
  </si>
  <si>
    <t xml:space="preserve">Number of all events (such as unplanned outages, faults, conventional blown fuses, etc.) that could result in ignition, by type according to utility-provided list (normalized) </t>
  </si>
  <si>
    <t>Number per RFW circuit mile day per year</t>
  </si>
  <si>
    <t>1.c.</t>
  </si>
  <si>
    <t xml:space="preserve">Number of wires down per year </t>
  </si>
  <si>
    <t>1.d.</t>
  </si>
  <si>
    <t>2. Utility inspection findings</t>
  </si>
  <si>
    <t>2.a.</t>
  </si>
  <si>
    <t>Number of Level 1 findings that could increase the probability of ignition discovered per circuit mile inspected</t>
  </si>
  <si>
    <t>2.b.</t>
  </si>
  <si>
    <t>Number of Level 2 findings that could increase the probability of ignition discovered per circuit mile inspected</t>
  </si>
  <si>
    <t>2.c.</t>
  </si>
  <si>
    <t>Number of Level 3 findings that could increase the probability of ignition discovered per circuit mile inspected</t>
  </si>
  <si>
    <t>3. Customer hours of PSPS and other outages</t>
  </si>
  <si>
    <t>3.a.</t>
  </si>
  <si>
    <t>Total customer hours of planned outages per year</t>
  </si>
  <si>
    <t>3.b.</t>
  </si>
  <si>
    <t>Total customer hours of planned outages per RFW circuit mile day per year</t>
  </si>
  <si>
    <t>3.c.</t>
  </si>
  <si>
    <t>Total customer hours of unplanned outages per year</t>
  </si>
  <si>
    <t>3.d.</t>
  </si>
  <si>
    <t>Total customer hours of unplanned outages per RFW circuit mile day per year</t>
  </si>
  <si>
    <t>3.e.</t>
  </si>
  <si>
    <t>Change in minutes compared to the previous year</t>
  </si>
  <si>
    <t>4. Utility ignited wildfire fatalities</t>
  </si>
  <si>
    <t>4.a.</t>
  </si>
  <si>
    <t>Number of fatalities per year</t>
  </si>
  <si>
    <t>BVES has not had any utility-ignited wildfires</t>
  </si>
  <si>
    <t>4.b.</t>
  </si>
  <si>
    <t>Number of fatalities per RFW circuit mile day per year</t>
  </si>
  <si>
    <t>5. Accidental deaths resulting from utility wildfire mitigation initiatives</t>
  </si>
  <si>
    <t>5.a.</t>
  </si>
  <si>
    <t>6. OSHA-reportable injuries from utility wildfire mitigation initiatives</t>
  </si>
  <si>
    <t>6.a.</t>
  </si>
  <si>
    <t>Number of OSHA-reportable injuries per year</t>
  </si>
  <si>
    <t xml:space="preserve"> On July 19, 2018, a line worker and the owner of Teele Tree Services made contact with a high voltage power line and sustained non-fatal injuries. The injury did not require reporting  under CalOSHA guidelines but BVES chose to report the incident.</t>
  </si>
  <si>
    <t>6.b.</t>
  </si>
  <si>
    <t>Number of OSHA-reportable injuries per year per 1000 line miles of grid</t>
  </si>
  <si>
    <t xml:space="preserve">7. Value of assets destroyed by utility-ignited wildfire, listed by asset type </t>
  </si>
  <si>
    <t>7.a.</t>
  </si>
  <si>
    <t>Dollars of damage or destruction per year</t>
  </si>
  <si>
    <t>7.b.</t>
  </si>
  <si>
    <t>Dollars of damage or destruction per RFW circuit mile day per year</t>
  </si>
  <si>
    <t>8. Structures damaged or destroyed by utility-ignited wildfire</t>
  </si>
  <si>
    <t>8.a.</t>
  </si>
  <si>
    <t>Number of structures destroyed per year</t>
  </si>
  <si>
    <t>8.b.</t>
  </si>
  <si>
    <t>Number of structures destroyed per RFW circuit mile day per year</t>
  </si>
  <si>
    <t>9. Acreage burned by utility-ignited wildfire</t>
  </si>
  <si>
    <t>9.a.</t>
  </si>
  <si>
    <t>Acres burned per year</t>
  </si>
  <si>
    <t>9.b.</t>
  </si>
  <si>
    <t>Acres burned per RFW circuit mile day per year</t>
  </si>
  <si>
    <t>10. Number of utility wildfire ignitions</t>
  </si>
  <si>
    <t xml:space="preserve">10.a. </t>
  </si>
  <si>
    <t xml:space="preserve">Number of ignitions (total) according to existing ignition data reporting requirement </t>
  </si>
  <si>
    <t>BVES had not had any ignitions</t>
  </si>
  <si>
    <t>10.b.</t>
  </si>
  <si>
    <t>10.c.</t>
  </si>
  <si>
    <t>Number in HFTD per year</t>
  </si>
  <si>
    <t xml:space="preserve">10.c.i. </t>
  </si>
  <si>
    <t>Number in HFTD Zone 1 per year</t>
  </si>
  <si>
    <t>10.c.ii.</t>
  </si>
  <si>
    <t>Number in HFTD Tier 2 per year</t>
  </si>
  <si>
    <t>10.c.iii.</t>
  </si>
  <si>
    <t>Number in HFTD Tier 3 per year</t>
  </si>
  <si>
    <t xml:space="preserve">10.d. </t>
  </si>
  <si>
    <t>Number in HFTD per RFW circuit mile day per year</t>
  </si>
  <si>
    <t>10.d.i.</t>
  </si>
  <si>
    <t>Number in HFTD Zone 1 per RFW circuit mile day per year</t>
  </si>
  <si>
    <t>10.d.ii.</t>
  </si>
  <si>
    <t>Number in HFTD Tier 2 per RFW circuit mile day per year</t>
  </si>
  <si>
    <t>10.d.iii.</t>
  </si>
  <si>
    <t>Number in HFTD Tier 3 per RFW circuit mile day per year</t>
  </si>
  <si>
    <t>10.e.</t>
  </si>
  <si>
    <t>Number in non-HFTD per year</t>
  </si>
  <si>
    <t xml:space="preserve">10.f. </t>
  </si>
  <si>
    <t>Number in non-HFTD per RFW circuit mile day per year</t>
  </si>
  <si>
    <r>
      <t>11. Critical infrastructure</t>
    </r>
    <r>
      <rPr>
        <vertAlign val="superscript"/>
        <sz val="10"/>
        <color theme="1"/>
        <rFont val="Arial"/>
        <family val="2"/>
        <scheme val="minor"/>
      </rPr>
      <t xml:space="preserve"> </t>
    </r>
    <r>
      <rPr>
        <sz val="10"/>
        <color theme="1"/>
        <rFont val="Arial"/>
        <family val="2"/>
        <scheme val="minor"/>
      </rPr>
      <t>impacted</t>
    </r>
  </si>
  <si>
    <t>11.a.</t>
  </si>
  <si>
    <t>Number of critical infrastructure (in accordance with D.19-05-042) locations impacted per hour multiplied by hours offline per year</t>
  </si>
  <si>
    <t>BVES has not needed to initiate any PSPS events</t>
  </si>
  <si>
    <t>11.b.</t>
  </si>
  <si>
    <t>Number of critical infrastructure (in accordance with D.19-05-042) locations impacted per hour multiplied by hours offline per RFW circuit mile day per year</t>
  </si>
  <si>
    <t>Table 3: List and description of additional metrics, last 5 years</t>
  </si>
  <si>
    <t>Metric Category</t>
  </si>
  <si>
    <t>Metric</t>
  </si>
  <si>
    <t>Performance</t>
  </si>
  <si>
    <t>Units</t>
  </si>
  <si>
    <t>Underlying assumptions</t>
  </si>
  <si>
    <t>Third-party validation</t>
  </si>
  <si>
    <t>Overall Plan</t>
  </si>
  <si>
    <t>Number of reportable fire incidents (D14-02-015 Appendix C: Fire Incident Data Collection Plan)</t>
  </si>
  <si>
    <t>N/A - metric not recorded prior to 2019 WMP</t>
  </si>
  <si>
    <t>Number of incidents</t>
  </si>
  <si>
    <t>Assess overall effectiveness of the plan</t>
  </si>
  <si>
    <t>Contracted 3rd party analysts or academic researchers could review open as well as closed work orders, BVES GIS databases, staff interviews, as well as spot-checking select items for confirmation of status.</t>
  </si>
  <si>
    <t>Infrastructure</t>
  </si>
  <si>
    <t>Number of bare line contact with vegetation</t>
  </si>
  <si>
    <t>Number of contact events</t>
  </si>
  <si>
    <t>Assess if plan has reduced risk events</t>
  </si>
  <si>
    <t>Number of live wire down events</t>
  </si>
  <si>
    <t>Number of events</t>
  </si>
  <si>
    <t>Number of conventional blown fuse events</t>
  </si>
  <si>
    <t>Number of poles assessed</t>
  </si>
  <si>
    <t>Number of poles</t>
  </si>
  <si>
    <t>Determine if plan is on schedule</t>
  </si>
  <si>
    <t>Number of poles that failed assessment (wind loading, age, deterioraton, unfixable GO-95 violation)</t>
  </si>
  <si>
    <t>Numer of poles</t>
  </si>
  <si>
    <t>Number of poles replaced as a result of failed assessments</t>
  </si>
  <si>
    <t>Number of poles remediated as a result of failed assessments</t>
  </si>
  <si>
    <t>Number poles</t>
  </si>
  <si>
    <t>Number of Tree Attachments Removed</t>
  </si>
  <si>
    <t>Number of attachments</t>
  </si>
  <si>
    <t>Number of new poles installed as a result of Tree Attachments Removed</t>
  </si>
  <si>
    <t>Length of wire (circuit miles)</t>
  </si>
  <si>
    <t>Number of conventional fuses replaced by current limiting fuses</t>
  </si>
  <si>
    <t>Number of fuses</t>
  </si>
  <si>
    <t>Number of conventional fuses replaced by fused trip savers (vacuum style)</t>
  </si>
  <si>
    <t>System Hardening</t>
  </si>
  <si>
    <t>Number of Conventional fuses in system</t>
  </si>
  <si>
    <t>Assess overall system hardening</t>
  </si>
  <si>
    <t>Percent of 34.5 kV System that is Overhead Bare Wire</t>
  </si>
  <si>
    <t>Percent of 34.5 kV circuit miles</t>
  </si>
  <si>
    <t>Percent of 34.5 kV  System that is Underground</t>
  </si>
  <si>
    <t>Percent of 34.5 kV  System that is Covered Wire</t>
  </si>
  <si>
    <t>Percent of 4 kV System that is Overhead Bare Wire</t>
  </si>
  <si>
    <t>Percent of 4 kV circuit miles</t>
  </si>
  <si>
    <t>Percent of 4 kV  System that is Underground</t>
  </si>
  <si>
    <t>Percent of 4 kV  System that is Covered Wire</t>
  </si>
  <si>
    <t>Number of Tree Attachments Remaining in System</t>
  </si>
  <si>
    <t>Operations</t>
  </si>
  <si>
    <t>Number of "Urgent" Vegetation Orders Issued (must be corrected w/30 days)</t>
  </si>
  <si>
    <t>Number of orders</t>
  </si>
  <si>
    <t>Assess if vegetation management plan has reduced risk events</t>
  </si>
  <si>
    <t>Number of "Urgent" Vegetation Orders Outstanding</t>
  </si>
  <si>
    <t>Number of Trees Trimmed</t>
  </si>
  <si>
    <t>Number of trees</t>
  </si>
  <si>
    <t>Number of Trees Removed</t>
  </si>
  <si>
    <t xml:space="preserve">Percent of OH System Cleared by Tree Trimming Crews </t>
  </si>
  <si>
    <t>Percent of OH system</t>
  </si>
  <si>
    <t>Number of Level 1 GO-95 Potential Non-Compliance (Immediate risk of high potential impact to safety or reliability) Items Idendified</t>
  </si>
  <si>
    <t>Number of Items</t>
  </si>
  <si>
    <t>Number of Level 1 GO-95 Potential Non-Compliance (Immediate risk of high potential impact to safety or reliability) Items Outstanding</t>
  </si>
  <si>
    <t>Number of Level 2  GO-95 Potential Non-Compliance (Any other risk of at least moderate potential impact to safety or reliability) Items Idendified</t>
  </si>
  <si>
    <t>Number of Level 2  GO-95 Potential Non-Compliance (Any other risk of at least moderate potential impact to safety or reliability) Items Outstanding</t>
  </si>
  <si>
    <t>Number of Level 3  GO-95 Potential Non-Compliance (Any risk of low potential impact to safety or reliability) Items Idendified</t>
  </si>
  <si>
    <t>Number Items</t>
  </si>
  <si>
    <t>Number of Level 3  GO-95 Potential Non-Compliance (Any risk of low potential impact to safety or reliability) Items Outstanding</t>
  </si>
  <si>
    <t>Number of Circuit Miles Patrolled per GO-165</t>
  </si>
  <si>
    <t>Number of Circuit Miles</t>
  </si>
  <si>
    <t>Number of Circuit Miles Inspected per GO-165 (detailed inspection)</t>
  </si>
  <si>
    <t>Number of Poles Intrusively Inspected</t>
  </si>
  <si>
    <t>Number of Poles</t>
  </si>
  <si>
    <t>Number of Poles Failing Instrussive Inspection</t>
  </si>
  <si>
    <t>Number of Circuit Miles of LiDAR Survey</t>
  </si>
  <si>
    <t>Number of spots</t>
  </si>
  <si>
    <t>Number of Circuit Miles of Exacter Survey</t>
  </si>
  <si>
    <t>Assess if communications plan has reduced customer concerns and risk events</t>
  </si>
  <si>
    <t>Number of Exacter trouble spots</t>
  </si>
  <si>
    <t>Number of trouble spots</t>
  </si>
  <si>
    <t>Assess outage impact on customers as a result of PSPS</t>
  </si>
  <si>
    <t>Customer Service</t>
  </si>
  <si>
    <t>Number of Customer Service Calls about Tree Trimming</t>
  </si>
  <si>
    <t>Number of Calls</t>
  </si>
  <si>
    <t>Monitor changing climatic and weather patterns</t>
  </si>
  <si>
    <t>SAIDI due to PSPS</t>
  </si>
  <si>
    <t>System Average Interruption Duration Index</t>
  </si>
  <si>
    <t>Monitor the need for PSPS events over time as an indicator of changing climatic and weather patterns</t>
  </si>
  <si>
    <t>Weather Conditions</t>
  </si>
  <si>
    <t>Number of NFDRS “Very Dry” and “Dry” Days</t>
  </si>
  <si>
    <t>Number of Days</t>
  </si>
  <si>
    <t>PSPS</t>
  </si>
  <si>
    <t>Number of PSPS Events</t>
  </si>
  <si>
    <t>Number of Events</t>
  </si>
  <si>
    <t>Maximum recorded sustained winds Recorded by NWS</t>
  </si>
  <si>
    <t>Miles per Hour</t>
  </si>
  <si>
    <t>Maximum recorded sustained winds Recorded by BVES Weather Stations</t>
  </si>
  <si>
    <t>Maximum recorded wind gusts Recorded by NWS</t>
  </si>
  <si>
    <t>Maximum recorded wind gusts Recorded by BVES Weather Stations</t>
  </si>
  <si>
    <t>Frequency of sustained high winds (number of days sustained wind &gt; 50 mph) recorded by NWS</t>
  </si>
  <si>
    <t>Frequency of sustained high winds (number of days sustained wind &gt; 50 mph) recorded by BVES weather stations</t>
  </si>
  <si>
    <t>Frequency of high wind gusts (number of days wind gusts &gt; 50 mph) recorded by NWS</t>
  </si>
  <si>
    <t>Frequency of high wind gusts (number of days wind gusts &gt; 50 mph) recorded by BVES weather stations</t>
  </si>
  <si>
    <t>Table 4: List and description of program targets, last 5 years</t>
  </si>
  <si>
    <t>Program target</t>
  </si>
  <si>
    <t>2019 performance</t>
  </si>
  <si>
    <t>&lt;5</t>
  </si>
  <si>
    <t>&lt;1</t>
  </si>
  <si>
    <t>N/A - this program does not have a specific target</t>
  </si>
  <si>
    <t>Number of "Urgent" Vegetation Orders Outstanding)</t>
  </si>
  <si>
    <t>&lt;50</t>
  </si>
  <si>
    <t>&lt; 1500</t>
  </si>
  <si>
    <t>Number of Poles Instrussively Inspected</t>
  </si>
  <si>
    <t>NA</t>
  </si>
  <si>
    <t>&lt;30</t>
  </si>
  <si>
    <t>Table 5: Accidental deaths due to utility wildfire mitigation initiatives, last 5 years</t>
  </si>
  <si>
    <t>Activity</t>
  </si>
  <si>
    <t>Victim</t>
  </si>
  <si>
    <t>Total</t>
  </si>
  <si>
    <t>Full-time employee</t>
  </si>
  <si>
    <t>Contractor</t>
  </si>
  <si>
    <t>Member of public</t>
  </si>
  <si>
    <t>Year</t>
  </si>
  <si>
    <t>Inspection</t>
  </si>
  <si>
    <t>Vegetation management</t>
  </si>
  <si>
    <t>Utility fuel management</t>
  </si>
  <si>
    <t>Grid hardening</t>
  </si>
  <si>
    <t>Table 6: OSHA-reportable injuries due to utility wildfire mitigation initiatives, last 5 years</t>
  </si>
  <si>
    <t>Table 7: Methodology for potential impact of ignitions</t>
  </si>
  <si>
    <t>List of all data inputs used in impact simulation</t>
  </si>
  <si>
    <t>Sources of data inputs</t>
  </si>
  <si>
    <t>Data selection and treatment methodologies</t>
  </si>
  <si>
    <t>Assumptions, including SME input</t>
  </si>
  <si>
    <t>Equation(s), functions, or other algorithms used to obtain output</t>
  </si>
  <si>
    <t>Output type(s), e.g., wind speed model</t>
  </si>
  <si>
    <t>Table 8: Map file requirements for recent and modelled conditions of utility service territory, last 5 years</t>
  </si>
  <si>
    <t>Layer name</t>
  </si>
  <si>
    <t>Measurements</t>
  </si>
  <si>
    <t>Average</t>
  </si>
  <si>
    <t>Attachment location</t>
  </si>
  <si>
    <t>Recent weather patterns</t>
  </si>
  <si>
    <t>Average annual number of Red Flag Warning days per square mile across service territory</t>
  </si>
  <si>
    <t>Area, days, square mile resolution</t>
  </si>
  <si>
    <t>N/A - BVES is unable to provide this data at this time</t>
  </si>
  <si>
    <t>BVES's service territory is 32 square miles</t>
  </si>
  <si>
    <r>
      <t>Average 95</t>
    </r>
    <r>
      <rPr>
        <vertAlign val="superscript"/>
        <sz val="10"/>
        <color rgb="FF231F20"/>
        <rFont val="Arial"/>
        <family val="2"/>
        <scheme val="minor"/>
      </rPr>
      <t>th</t>
    </r>
    <r>
      <rPr>
        <sz val="10"/>
        <color rgb="FF231F20"/>
        <rFont val="Arial"/>
        <family val="2"/>
        <scheme val="minor"/>
      </rPr>
      <t xml:space="preserve"> percentile wind speed and prevailing direction (actual)</t>
    </r>
  </si>
  <si>
    <t>Area, miles per hour, at a square mile resolution or better, noting where measurements are actual or interpolated</t>
  </si>
  <si>
    <t>BVES is unable to provide this data for each year at this time.</t>
  </si>
  <si>
    <r>
      <t>Average 99</t>
    </r>
    <r>
      <rPr>
        <vertAlign val="superscript"/>
        <sz val="10"/>
        <color rgb="FF231F20"/>
        <rFont val="Arial"/>
        <family val="2"/>
        <scheme val="minor"/>
      </rPr>
      <t>th</t>
    </r>
    <r>
      <rPr>
        <sz val="10"/>
        <color rgb="FF231F20"/>
        <rFont val="Arial"/>
        <family val="2"/>
        <scheme val="minor"/>
      </rPr>
      <t xml:space="preserve"> percentile wind speed and prevailing direction (actual)</t>
    </r>
  </si>
  <si>
    <t>Recent drivers of ignition probability</t>
  </si>
  <si>
    <t>Date of recent ignitions categorized by ignition probability driver</t>
  </si>
  <si>
    <t>N/A - No event of this type occurred during the 2015 - 2019 period; not applicable.</t>
  </si>
  <si>
    <t>Point, GPS coordinate, days, square mile resolution</t>
  </si>
  <si>
    <t>BVES has not had any recent ignitions</t>
  </si>
  <si>
    <t>Recent use of PSPS</t>
  </si>
  <si>
    <t>Duration of PSPS events and area of the grid affected in customer hours per year</t>
  </si>
  <si>
    <t>Area, customer hours, square mile resolution</t>
  </si>
  <si>
    <t>BVES has not had any recent use of PSPS</t>
  </si>
  <si>
    <t>Table 9: Map file requirements for baseline condition of utility service territory projected for 2020</t>
  </si>
  <si>
    <t>Layer Name</t>
  </si>
  <si>
    <t>Measurements/Variables</t>
  </si>
  <si>
    <t>Value</t>
  </si>
  <si>
    <t>Appendix Location</t>
  </si>
  <si>
    <t>Current baseline state of service territory and autility equipment</t>
  </si>
  <si>
    <t>Non-HFTD vs HFTD (Zone 1, Tier 2, Tier 3) regions of utility service territory</t>
  </si>
  <si>
    <t>N/A - BVES does  not have this information at thist ime</t>
  </si>
  <si>
    <t>Area, square mile resolution per type</t>
  </si>
  <si>
    <t>Urban vs. rural vs. highly rural regions of utility service territory</t>
  </si>
  <si>
    <t>WUI regions of utility service territory</t>
  </si>
  <si>
    <t>Critical Facility</t>
  </si>
  <si>
    <t>Address</t>
  </si>
  <si>
    <t>GPS Coordinate</t>
  </si>
  <si>
    <t>Number and location of critical facilities</t>
  </si>
  <si>
    <t>City of Big Bear Lake (CBBL)</t>
  </si>
  <si>
    <t>39707 Big Bear Blvd. Big Bear Lake, CA</t>
  </si>
  <si>
    <t>34.238138, -116.935334</t>
  </si>
  <si>
    <t>Point, GPS Coordinate</t>
  </si>
  <si>
    <t>Big Bear Fire Department</t>
  </si>
  <si>
    <t>41090 Big Bear Blvd. Big Bear Lake CA</t>
  </si>
  <si>
    <t>34.244454, -116.905308</t>
  </si>
  <si>
    <t>Mountaintop Ranger District, U.S. Forest Service</t>
  </si>
  <si>
    <t>41374 North Shore Drive, Hiway 38 Fawnskin, CA 92333</t>
  </si>
  <si>
    <t>34.263421, -116.900904</t>
  </si>
  <si>
    <t>San Bernardino County Sherriff's Deparment Big Bear Lake Patrol Station</t>
  </si>
  <si>
    <t>477 Summit Blvd. Big Bear Lake, CA 92315</t>
  </si>
  <si>
    <t>34.243900, -116.887824</t>
  </si>
  <si>
    <t>Big Bear Area Regional Wastewater Agency (BBARWA)</t>
  </si>
  <si>
    <t>121 Palomino Dr, Big Bear City, CA 92314</t>
  </si>
  <si>
    <t>34.267869, -116.814973</t>
  </si>
  <si>
    <t>Big Bear City Community Services District (CSD)</t>
  </si>
  <si>
    <t>139 E. Big Bear Blvd. Ca 92314</t>
  </si>
  <si>
    <t>34.261530, -116.844248</t>
  </si>
  <si>
    <t>Big Bear Lake Water Department (DWP)</t>
  </si>
  <si>
    <t>41972 Garstin Dr. Big Bear Lake, CA 92315</t>
  </si>
  <si>
    <t>34.246650, -116.886294</t>
  </si>
  <si>
    <t>Big Bear Municipal Water District (MWD)</t>
  </si>
  <si>
    <t>40524 Lakeview CT, Big Bear Lake, CA 92315</t>
  </si>
  <si>
    <t>34.242787, -116.917948</t>
  </si>
  <si>
    <t>Southwest Gas Corporation</t>
  </si>
  <si>
    <t>140 Business Center Dr. Big Bear Lake, CA 92315</t>
  </si>
  <si>
    <t>34.249530, -116.888579</t>
  </si>
  <si>
    <t>Bear Valley Community Hospital</t>
  </si>
  <si>
    <t>41870 Garstin Dr. Big Bear Lake, Ca 92315</t>
  </si>
  <si>
    <t>34.246529, -116.881211</t>
  </si>
  <si>
    <t>Bear Valley Unified School District</t>
  </si>
  <si>
    <t>42271 Moonridge Rd. CA 92315</t>
  </si>
  <si>
    <t>34.242345, -116.881211</t>
  </si>
  <si>
    <t>Big Bear Chamber of Commerce</t>
  </si>
  <si>
    <t>630 Bartlett Rd. Big Bear Lake, CA 92315</t>
  </si>
  <si>
    <t>34.241133, -116.912336</t>
  </si>
  <si>
    <t>Big Bear Airport District</t>
  </si>
  <si>
    <t>501 W. Valley Blvd. Big Bear City, CA 92314</t>
  </si>
  <si>
    <t>34.261844, -116.853605</t>
  </si>
  <si>
    <t>Big Bear Mountain Resort/ Summit</t>
  </si>
  <si>
    <t>880 Summit Blvd. Big Bear Lake, Ca 92315</t>
  </si>
  <si>
    <t>34.236417, -116.889272</t>
  </si>
  <si>
    <t>Number and location of customers</t>
  </si>
  <si>
    <t>Area, number of people, square mile resolution</t>
  </si>
  <si>
    <t>Numer and Location of customers belonging to acces and functional needs populations</t>
  </si>
  <si>
    <t>Overhead transmission lines</t>
  </si>
  <si>
    <t>Line, quarter mile resolution</t>
  </si>
  <si>
    <t>Overhead distribution lines</t>
  </si>
  <si>
    <t>Measurement/svariables</t>
  </si>
  <si>
    <t>Weather Station Name</t>
  </si>
  <si>
    <t>GPS Coordinates</t>
  </si>
  <si>
    <t>Location of Substations</t>
  </si>
  <si>
    <t>Bear City Sub</t>
  </si>
  <si>
    <t>322 West Meadow Ln. Big Bear city, 92314</t>
  </si>
  <si>
    <t>34.265381, -116.849596</t>
  </si>
  <si>
    <t>Bear Mountain Sub</t>
  </si>
  <si>
    <t>Lassen Dr, 1500 Ft W/O Primrose dr. big Bear City, 92314</t>
  </si>
  <si>
    <t>34.224328, -116.857868</t>
  </si>
  <si>
    <t>Division Sub</t>
  </si>
  <si>
    <t>150' W/O Division Dr. Big Bear Lake, 92314</t>
  </si>
  <si>
    <t>34.261855, -116.866588</t>
  </si>
  <si>
    <t>Fawnskin Sub</t>
  </si>
  <si>
    <t>S/E Corner of Mast Dr. Big Bear Lake, 92314</t>
  </si>
  <si>
    <t>34.261406, -116.882163</t>
  </si>
  <si>
    <t>Lake Sub</t>
  </si>
  <si>
    <t>Garstin Dr. N/O Fox Farm Rd, Big Bear Lake, 92315</t>
  </si>
  <si>
    <t>34.253290, -116.891879</t>
  </si>
  <si>
    <t>Maltby Sub</t>
  </si>
  <si>
    <t>S/E Corner of Maltby Blvd. &amp; Shore Dr. Big Bear City, 92314</t>
  </si>
  <si>
    <t>34.266335, -116.830982</t>
  </si>
  <si>
    <t>Maple Sub</t>
  </si>
  <si>
    <t>N/O Baldwin Ln &amp; 500' W/O Maple Ln. Big Bear City, 92314</t>
  </si>
  <si>
    <t>34.250630, -116.827014</t>
  </si>
  <si>
    <t>Meadow Sub</t>
  </si>
  <si>
    <t>N/O 42020 Garstin Dr. Big Bear Lake, 92315</t>
  </si>
  <si>
    <t>34.247049, -116.885375</t>
  </si>
  <si>
    <t>Moonridge Sub</t>
  </si>
  <si>
    <t>S/E Corner of Clubview Dr. &amp; Clover Dr. Big Bear Lake, 92315</t>
  </si>
  <si>
    <t>34.226772, -116.863810</t>
  </si>
  <si>
    <t>Palomino Sub</t>
  </si>
  <si>
    <t>N/O Shay Rd &amp; E/O Palomino Dr. Big Bear City, 92314</t>
  </si>
  <si>
    <t>34.268660, -116.814846</t>
  </si>
  <si>
    <t>Pine Knot Sub</t>
  </si>
  <si>
    <t>S/E Corner of Lahontan Dr. &amp; Georgia St. Big Bear Lake, 92315</t>
  </si>
  <si>
    <t>34.245323, -116.900342</t>
  </si>
  <si>
    <t>Summit Sub</t>
  </si>
  <si>
    <t>S/W Corner of Summit Blvd, Snow Summit Parking Lot, Big Bear Lake 92315</t>
  </si>
  <si>
    <t>34.236216, -116.889647</t>
  </si>
  <si>
    <t>Village Sub</t>
  </si>
  <si>
    <t>150' W/O Knickerbocker Rd Big Bear Lake, 92315</t>
  </si>
  <si>
    <t>34.240145, -116.910389</t>
  </si>
  <si>
    <t>Pole #</t>
  </si>
  <si>
    <t>Location of Weather Stations</t>
  </si>
  <si>
    <t>Boulder</t>
  </si>
  <si>
    <t>12524BV</t>
  </si>
  <si>
    <t>Radford</t>
  </si>
  <si>
    <t>12188BV</t>
  </si>
  <si>
    <t>Clubview</t>
  </si>
  <si>
    <t>13117BV</t>
  </si>
  <si>
    <t>Garstin</t>
  </si>
  <si>
    <t>13050BV</t>
  </si>
  <si>
    <t>Erwin</t>
  </si>
  <si>
    <t>12671BV</t>
  </si>
  <si>
    <t>Sunrise</t>
  </si>
  <si>
    <t>9784BV</t>
  </si>
  <si>
    <t>North Shore</t>
  </si>
  <si>
    <t>6984BV</t>
  </si>
  <si>
    <t>Lagonita</t>
  </si>
  <si>
    <t>11054BV</t>
  </si>
  <si>
    <t>Goldmine</t>
  </si>
  <si>
    <t>7319BV</t>
  </si>
  <si>
    <t>Baldwin</t>
  </si>
  <si>
    <t>10170BV</t>
  </si>
  <si>
    <t>Pioneer</t>
  </si>
  <si>
    <t>11967BV</t>
  </si>
  <si>
    <t>Fawnskin</t>
  </si>
  <si>
    <t>12535BV</t>
  </si>
  <si>
    <t>Big Bear Dam</t>
  </si>
  <si>
    <t>1210284CTC</t>
  </si>
  <si>
    <t>Sugarloaf</t>
  </si>
  <si>
    <t>5026BV</t>
  </si>
  <si>
    <t>Lake Williams</t>
  </si>
  <si>
    <t>9607BV</t>
  </si>
  <si>
    <t>2N10</t>
  </si>
  <si>
    <t>4254BV</t>
  </si>
  <si>
    <t>Erwin Lake</t>
  </si>
  <si>
    <t>7025BV</t>
  </si>
  <si>
    <t>All utility assets by asset type, model, age, specifications, and condition</t>
  </si>
  <si>
    <t>Location of planned utility equipment additions or removal</t>
  </si>
  <si>
    <t>Circuit miles of overhead transmission lines</t>
  </si>
  <si>
    <t>Circuit miles of overhead distribution lines</t>
  </si>
  <si>
    <t>Location of substations</t>
  </si>
  <si>
    <t>Point, GPS coordinate</t>
  </si>
  <si>
    <t>Planned 2020 WMP initiative activity per year</t>
  </si>
  <si>
    <t>Location of 2020 WMP initiative activity for each activity as planned to be completed by the end of each year of the plan term</t>
  </si>
  <si>
    <t>Table 10: Weather patterns, last 5 years</t>
  </si>
  <si>
    <t>Weather measurement</t>
  </si>
  <si>
    <t>5-year historical average</t>
  </si>
  <si>
    <t>Red Flag Warning days</t>
  </si>
  <si>
    <t>Days rated at the top 30% of proprietary fire potential index or similar fire risk index measure</t>
  </si>
  <si>
    <t>Circuit mile days where proprietary measure rated above top 30% threshold per year</t>
  </si>
  <si>
    <r>
      <t>95</t>
    </r>
    <r>
      <rPr>
        <vertAlign val="superscript"/>
        <sz val="10"/>
        <color theme="1"/>
        <rFont val="Arial"/>
        <family val="2"/>
        <scheme val="minor"/>
      </rPr>
      <t>th</t>
    </r>
    <r>
      <rPr>
        <sz val="10"/>
        <color theme="1"/>
        <rFont val="Arial"/>
        <family val="2"/>
        <scheme val="minor"/>
      </rPr>
      <t xml:space="preserve"> percentile wind conditions</t>
    </r>
  </si>
  <si>
    <r>
      <t>99</t>
    </r>
    <r>
      <rPr>
        <vertAlign val="superscript"/>
        <sz val="10"/>
        <color theme="1"/>
        <rFont val="Arial"/>
        <family val="2"/>
        <scheme val="minor"/>
      </rPr>
      <t>th</t>
    </r>
    <r>
      <rPr>
        <sz val="10"/>
        <color theme="1"/>
        <rFont val="Arial"/>
        <family val="2"/>
        <scheme val="minor"/>
      </rPr>
      <t xml:space="preserve"> percentile wind conditions</t>
    </r>
  </si>
  <si>
    <t>N/A - Bear Valley Electric Service cannot provide data on any other weather patterns to the specificity requested at this time</t>
  </si>
  <si>
    <t>Table 11: Key recent drivers of ignition probability, last 5 years</t>
  </si>
  <si>
    <t>Incident type by ignition probability driver</t>
  </si>
  <si>
    <t>Near misses tracked (y/n)?</t>
  </si>
  <si>
    <t>Number of incidents per year</t>
  </si>
  <si>
    <t>Average percentage probability of ignition per incident</t>
  </si>
  <si>
    <t>Number of ignitions per year from this driver</t>
  </si>
  <si>
    <t>Contact from object</t>
  </si>
  <si>
    <t>Veg. contact</t>
  </si>
  <si>
    <t>All types of equipment / facility failure</t>
  </si>
  <si>
    <t xml:space="preserve">Conductor failure—all </t>
  </si>
  <si>
    <t>Conductor failure—wires down</t>
  </si>
  <si>
    <t xml:space="preserve">Fuse failure—all </t>
  </si>
  <si>
    <t xml:space="preserve">Lightning arrestor failure </t>
  </si>
  <si>
    <t xml:space="preserve">Switch failure </t>
  </si>
  <si>
    <t xml:space="preserve">Transformer failure </t>
  </si>
  <si>
    <t>Table 12: Recent use of PSPS, last 5 years</t>
  </si>
  <si>
    <t>PSPS characteristic</t>
  </si>
  <si>
    <t>Frequency of PSPS events (total)</t>
  </si>
  <si>
    <t>Frequency of PSPS events (normalized)</t>
  </si>
  <si>
    <t>Scope of PSPS events (total)</t>
  </si>
  <si>
    <t>N/A - BVES did not have any PSPS events in this year</t>
  </si>
  <si>
    <t>Scope of PSPS events (normalized)</t>
  </si>
  <si>
    <t>Circuit-events, measured in number of events multiplied by number of circuits targeted for de-energization per RFW circuit mile day per year</t>
  </si>
  <si>
    <t>Duration of PSPS events (total)</t>
  </si>
  <si>
    <t>Duration of PSPS events (normalized)</t>
  </si>
  <si>
    <t>N/A - no other PSPS-related data to report</t>
  </si>
  <si>
    <t>Table 13: Current baseline state of service territory and utility equipment</t>
  </si>
  <si>
    <t>Land use</t>
  </si>
  <si>
    <t>Characteristic tracked</t>
  </si>
  <si>
    <t>In non-HFTD</t>
  </si>
  <si>
    <t>In HFTD Zone 1</t>
  </si>
  <si>
    <t>In HFTD Tier 2</t>
  </si>
  <si>
    <t>In HFTD Tier 3</t>
  </si>
  <si>
    <t>In urban areas</t>
  </si>
  <si>
    <t>Circuit miles</t>
  </si>
  <si>
    <t>Circuit miles in WUI</t>
  </si>
  <si>
    <t>Number of critical facilities</t>
  </si>
  <si>
    <t>Number of critical facilities in WUI</t>
  </si>
  <si>
    <t>Number of customers</t>
  </si>
  <si>
    <t>Number of customers in WUI</t>
  </si>
  <si>
    <t>Number of customers belonging to access and functional needs populations</t>
  </si>
  <si>
    <t>Number of customers belonging to access and functional needs populations in WUI</t>
  </si>
  <si>
    <t>Circuit miles of overhead transmission lines in WUI</t>
  </si>
  <si>
    <t xml:space="preserve">Circuit miles of overhead distribution lines </t>
  </si>
  <si>
    <t>Circuit miles of overhead distribution lines in WUI</t>
  </si>
  <si>
    <t>Number of substations</t>
  </si>
  <si>
    <t>Number of substations in WUI</t>
  </si>
  <si>
    <t>In rural areas</t>
  </si>
  <si>
    <t>In highly rural areas</t>
  </si>
  <si>
    <t>Table 14: Summary data on weather station count</t>
  </si>
  <si>
    <t>Weather station count type</t>
  </si>
  <si>
    <t>Current count</t>
  </si>
  <si>
    <t>Number of weather stations (total)</t>
  </si>
  <si>
    <t>Number of weather stations (normalized)</t>
  </si>
  <si>
    <t>Number of weather stations in non-HFTD (total)</t>
  </si>
  <si>
    <t>Number of weather stations in non-HFTD (normalized)</t>
  </si>
  <si>
    <t>Number of weather stations in HFTD Zone 1 (total)</t>
  </si>
  <si>
    <t>Number of weather stations in HFTD Zone 1 (normalized)</t>
  </si>
  <si>
    <t>Number of weather stations in HFTD Tier 2 (total)</t>
  </si>
  <si>
    <t>Number of weather stations in HFTD Tier 2  (normalized)</t>
  </si>
  <si>
    <t>Number of weather stations in HFTD Tier 3 (total)</t>
  </si>
  <si>
    <t>Number of weather stations in HFTD Tier 3 (normalized)</t>
  </si>
  <si>
    <t>Table 15: Summary data on fault indicator count</t>
  </si>
  <si>
    <t>Fault indicator count type</t>
  </si>
  <si>
    <t>Number of fault indicators (total)</t>
  </si>
  <si>
    <t>Number of fault indicators (normalized)</t>
  </si>
  <si>
    <t>Number of fault indicators in non-HFTD (total)</t>
  </si>
  <si>
    <t>Number of fault indicators in non-HFTD (normalized)</t>
  </si>
  <si>
    <t>Number of fault indicators in HFTD Zone 1 (total)</t>
  </si>
  <si>
    <t>Number of fault indicators in HFTD Zone 1 (normalized)</t>
  </si>
  <si>
    <t>Number of fault indicators in HFTD Tier 2 (total)</t>
  </si>
  <si>
    <t>Number of fault indicators in HFTD Tier 2  (normalized)</t>
  </si>
  <si>
    <t>Number of fault indicators in HFTD Tier 3 (total)</t>
  </si>
  <si>
    <t>Number of fault indicators in HFTD Tier 3 (normalized)</t>
  </si>
  <si>
    <t>Table 16: Location of planned utility equipment additions or removal by end of 3-year plan term</t>
  </si>
  <si>
    <t>Changes by end-2022</t>
  </si>
  <si>
    <t>Number of weather stations</t>
  </si>
  <si>
    <t>Number of weather stations in WUI</t>
  </si>
  <si>
    <t>Table 17: Location of planned utility infrastructure upgrades</t>
  </si>
  <si>
    <t>N/A - Bear Valley Electric Service's entire Service Territory is in HFTD 2 or 3</t>
  </si>
  <si>
    <t xml:space="preserve">Circuit miles planned for grid hardening of overhead transmission lines </t>
  </si>
  <si>
    <t>Table 18: Key drivers of ignition probability</t>
  </si>
  <si>
    <t xml:space="preserve">Ignition probability drivers </t>
  </si>
  <si>
    <t>Number of incidents per year (according to 5-year historical average)</t>
  </si>
  <si>
    <t>Average likelihood of ignition per incident</t>
  </si>
  <si>
    <t xml:space="preserve"> Ignitions from this driver (according to 5-year historical average)</t>
  </si>
  <si>
    <t>Table 19: Macro trends impacting ignition probability and/or wildfire consequence</t>
  </si>
  <si>
    <t>Rank</t>
  </si>
  <si>
    <t>Macro trends impacting utility ignited ignition probability and estimated wildfire consequence by year 10</t>
  </si>
  <si>
    <t>Change in ignition probability and estimated wildfire consequence due to climate change</t>
  </si>
  <si>
    <t>Change in ignition probability and estimated wildfire consequence due to relevant invasive species, such as bark beetles</t>
  </si>
  <si>
    <t>Change in ignition probability and estimated wildfire consequence due to other drivers of change in fuel density and moisture</t>
  </si>
  <si>
    <t>Population changes (including Access and Functional Needs population) that could be impacted by utility ignition</t>
  </si>
  <si>
    <t>Population changes in HFTD that could be impacted by utility ignition</t>
  </si>
  <si>
    <t>Population changes in WUI that could be impacted by utility ignition</t>
  </si>
  <si>
    <t>Utility infrastructure location in HFTD vs non-HFTD</t>
  </si>
  <si>
    <t>Utility infrastructure location in urban vs rural vs highly rural areas</t>
  </si>
  <si>
    <t>Table 20: Anticipated characteristics of PSPS use over next 10 years</t>
  </si>
  <si>
    <t>Rank order 1-9</t>
  </si>
  <si>
    <t>Significantly increase; increase; no change; decrease; significantly decrease</t>
  </si>
  <si>
    <t>N/A - BVES does not anticipate and has not had any PSPS events</t>
  </si>
  <si>
    <t>Number of customers affected by PSPS events (total)</t>
  </si>
  <si>
    <t>No change</t>
  </si>
  <si>
    <t>Number of customers affected by PSPS events (normalized by fire weather, e.g., Red Flag Warning line mile days)</t>
  </si>
  <si>
    <t>Frequency of PSPS events in number of instances where utility operating protocol requires de-energization of a circuit or portion thereof to reduce ignition probability (total)</t>
  </si>
  <si>
    <t>Frequency of PSPS events in number of instances where utility operating protocol requires de-energization of a circuit or portion thereof to reduce ignition probability (normalized by fire weather, e.g., Red Flag Warning line mile days)</t>
  </si>
  <si>
    <t>Scope of PSPS events in circuit-events, measured in number of events multiplied by number of circuits targeted for de-energization (total)</t>
  </si>
  <si>
    <t>Scope of PSPS events in circuit-events, measured in number of events multiplied by number of circuits targeted for de-energization (normalized by fire weather, e.g., Red Flag Warning line mile days)</t>
  </si>
  <si>
    <t>Duration of PSPS events in customer hours (total)</t>
  </si>
  <si>
    <t>Duration of PSPS events in customer hours (normalized by fire weather, e.g., Red Flag Warning line mile days)</t>
  </si>
  <si>
    <t>Table 21: Risk assessment and mapping</t>
  </si>
  <si>
    <t>Initiative activity</t>
  </si>
  <si>
    <t>Total per-initiative spend</t>
  </si>
  <si>
    <t>Subtotal A: Capital expenditure</t>
  </si>
  <si>
    <t>Subtotal B: Operating expenses</t>
  </si>
  <si>
    <t>Line miles to be treated</t>
  </si>
  <si>
    <t>Spend/ treated line mile</t>
  </si>
  <si>
    <t>Ignition probability drivers targeted</t>
  </si>
  <si>
    <t>Risk reduction</t>
  </si>
  <si>
    <t>Risk-spend efficiency</t>
  </si>
  <si>
    <t>Other risk drivers addressed</t>
  </si>
  <si>
    <t>Existing/ new</t>
  </si>
  <si>
    <t>Existing: What proceeding has reviewed program</t>
  </si>
  <si>
    <t>If new: Memorandum account</t>
  </si>
  <si>
    <t>In / exceeding compliance with regulations</t>
  </si>
  <si>
    <t>Cite associated rule</t>
  </si>
  <si>
    <t>1. A summarized risk map showing the overall ignition probability and estimated wildfire consequence along electric lines and equipment</t>
  </si>
  <si>
    <t>2019 plan</t>
  </si>
  <si>
    <t>2019 actual</t>
  </si>
  <si>
    <t>2020-2022 plan total</t>
  </si>
  <si>
    <t>2. Climate-driven risk map and modelling based on various relevant weather scenarios</t>
  </si>
  <si>
    <t xml:space="preserve">3. Ignition probability mapping showing the probability of ignition along the electric lines and equipment </t>
  </si>
  <si>
    <t>4. Initiative mapping and estimation of wildfire and PSPS risk-reduction impact</t>
  </si>
  <si>
    <t xml:space="preserve">5. Match drop simulations showing the potential wildfire consequence of ignitions that occur along the electric lines and equipment </t>
  </si>
  <si>
    <t>6. Weather-driven risk map and modelling based on various relevant weather scenarios</t>
  </si>
  <si>
    <t>7. Other / not listed</t>
  </si>
  <si>
    <t>Table 22: Situational awareness and forecasting</t>
  </si>
  <si>
    <t>1. Advanced weather monitoring and weather stations</t>
  </si>
  <si>
    <t>N/A - this is a System Wide Initiative</t>
  </si>
  <si>
    <t>Dry conditions, high wind speeds, inclement weather that could increase ignition risk (e.g. lightning)</t>
  </si>
  <si>
    <t>Wildfire-Significant Loss of Property</t>
  </si>
  <si>
    <t>Existing</t>
  </si>
  <si>
    <t>GRC</t>
  </si>
  <si>
    <t>Memorandum Account and GRC</t>
  </si>
  <si>
    <t>In compliance</t>
  </si>
  <si>
    <t xml:space="preserve">GO95 </t>
  </si>
  <si>
    <t>Installs additional 10  weather stations throughout the BVES service area bringing the total to 20 weather stations.  Allows BVES to prepare response ahead of time and take precautionary and/or advanced action.  Also, allows BVES to validate actual conditions in the field such as before and after PSPS events.</t>
  </si>
  <si>
    <t>2. Continuous monitoring sensors</t>
  </si>
  <si>
    <t>Contact from object, 
all types of equipment/facility failure, wire-to-wire contact/contamination</t>
  </si>
  <si>
    <t>New</t>
  </si>
  <si>
    <t>N/A - this is a new initiative</t>
  </si>
  <si>
    <t>WMP Memorandum Account</t>
  </si>
  <si>
    <t>Exceeding compliance</t>
  </si>
  <si>
    <t>GO95</t>
  </si>
  <si>
    <t>Installs ALERT Wildfire HD Cameras throughout the service area allowing rapid detection and direction of first responders to any fires.</t>
  </si>
  <si>
    <t>3. Fault indicators for detecting faults on electric lines and equipment</t>
  </si>
  <si>
    <t>BVES is monitoring Down wire Detection Technology and once the technology is ready for field use, BVES will develop a Down Wire Detection Installment Program in future WMPs.</t>
  </si>
  <si>
    <t>4. Forecast of a fire risk index, fire potential index, or similar</t>
  </si>
  <si>
    <t>5. Personnel monitoring areas of electric lines and equipment in elevated fire risk conditions</t>
  </si>
  <si>
    <t>Bear Valley Electric Service does not have a specific wildfire mitigation situational awareness and forecasting initiative focused on personnel monitoring areas of electric lines and equipment in elevated fire risk conditions in addition to the situational awareness and forecasting initiatives described in Table 22 as well as the asset management and inspection initiatives described in Table 24.  During high fire threat weather that could lead to PSPS events, BVES does deploy crews to monitor conditions in the field, in the high threat areas.</t>
  </si>
  <si>
    <t>6. Weather forecasting and estimating impacts on electric lines and equipment</t>
  </si>
  <si>
    <t>Contact from object, all types of equipment/facility failure, wire-to-wire contact/contamination</t>
  </si>
  <si>
    <t>ESRB-8</t>
  </si>
  <si>
    <t>Weather Consulting Services. Provides BVES staff service area specific forecasts to better understand possible fire threat weather as well as storm conditions that may affect service.  Allows BVES to prepare response ahead of time and take precautionary and/or avoidance action. Est. $45,000 O&amp;M annually.</t>
  </si>
  <si>
    <t>7. Other / not listed</t>
  </si>
  <si>
    <t xml:space="preserve">Wildfire-Significant Loss of Property. </t>
  </si>
  <si>
    <t>8. Other / not listed</t>
  </si>
  <si>
    <t>Wildfire-Significant Loss of Property. Loss of Energy Supplies.</t>
  </si>
  <si>
    <t>D 19-08-027</t>
  </si>
  <si>
    <t>GIS-based applications (e.g. Outage Management System).Implementation of GIS-based systems, such as outage management systems and interactive voice response systems, which allow BVES to locate outages and respond to customers more promptly in the case of a wildfire or related emergency</t>
  </si>
  <si>
    <t>9. Other/ not listed</t>
  </si>
  <si>
    <t xml:space="preserve">$ $70,000  </t>
  </si>
  <si>
    <t> $               $70,000</t>
  </si>
  <si>
    <t>Contact from Object. All types of equipment/facility failure, wire-wire contact/contamination</t>
  </si>
  <si>
    <t>Implement iRestore APP.Provides First Responders and internal Damage Assessment Teams tool to quickly document and report T&amp;D facility problems to Dispatch.</t>
  </si>
  <si>
    <t xml:space="preserve"> $67,860.00   </t>
  </si>
  <si>
    <t xml:space="preserve"> $                 67,860.00   </t>
  </si>
  <si>
    <t>-</t>
  </si>
  <si>
    <t>Table 23: Grid design and system hardening</t>
  </si>
  <si>
    <t>1. Capacitor maintenance and replacement program</t>
  </si>
  <si>
    <t>2. Circuit breaker maintenance and installation to de-energize lines upon detecting a fault</t>
  </si>
  <si>
    <t>Bear Valley Electric Service does not have a specific wildfire mitigation grid design and system hardening initiative focused on circuit breaker maintenance and replacement at this time.  
Circuit breakers are generally installed for all distribution circuits to detect fault current and protect equipment in the event that a fault is detected. 
Circuit breaker replacement and maintenance is included in the company’s standard inspection, maintenance, and replacement protocols. Any enhanced inspections or accelerated correction timeframe/replacements are captured in Table 24 Asset management and inspections. Replacements of specific, targeted circuit breakers as a part of BVES' WMP to support overall advanced coordination and detection efforts are better captured in Table 23 Initiative 9. Installation of system automation equipment.</t>
  </si>
  <si>
    <t>3. Covered conductor installation</t>
  </si>
  <si>
    <t>Contact from object.</t>
  </si>
  <si>
    <t>N/A - request by approval of 2020 WMP</t>
  </si>
  <si>
    <t xml:space="preserve">WMP Memorandum Account </t>
  </si>
  <si>
    <t>N/A - this initiative is not associated with specific regulations. The program exceeds standard design.</t>
  </si>
  <si>
    <t>N/A - this initiative is not associated with a specific rule</t>
  </si>
  <si>
    <t>2019 includes  $458,000 for the Covered Conductor Replacement Pilot Program and $292,000 for the Covered Conductor Wrap Pilot Program. Program replaces all 205.2 line miles of 34.5 kV overhead sub-transmission lines (beginning in 2020) and 4 kV distribution lines (beginning in 2021) with covered wire over a 6-year period, 2020-2025.</t>
  </si>
  <si>
    <t>4. Covered conductor maintenance</t>
  </si>
  <si>
    <t>5. Crossarm maintenance, repair, and replacement</t>
  </si>
  <si>
    <t>Bear Valley Electric Service does not have a specific wildfire mitigation grid design and system hardening  initiative focused on crossarm maintenance, repair, and replacement at this time. 
Routine crossarm maintenance, repair, and replacement are included in the company’s standard inspection and correction programs, with an accelerated timeline for correction under the company’s Inspection program improvement, as included in Table 24 Asset management and inspections.</t>
  </si>
  <si>
    <t>6. Distribution pole replacement and reinforcement, including with composite poles</t>
  </si>
  <si>
    <t>All types of equipment/facility failure, wire-wire contact/contamination</t>
  </si>
  <si>
    <t>D. 19-08-027</t>
  </si>
  <si>
    <t>In compliance with Regulation</t>
  </si>
  <si>
    <t>GO-95</t>
  </si>
  <si>
    <t>Test all poles to loading standards, GO95 requirements, intrusive inspection criteria and age and then, replaces or remediates non-compliant poles.</t>
  </si>
  <si>
    <t>7. Expulsion fuse replacement</t>
  </si>
  <si>
    <t>Fuse failure-all.</t>
  </si>
  <si>
    <t>N/A - this is an existing initiative</t>
  </si>
  <si>
    <t>Exceeds</t>
  </si>
  <si>
    <t>GO 95</t>
  </si>
  <si>
    <t>Replaces all conventional (expulsion) fuses with current limiting (ELF) and electronic fuses (Fuse TripSavers).</t>
  </si>
  <si>
    <t>8. Grid topology improvements to mitigate or reduce PSPS events</t>
  </si>
  <si>
    <t>Bear Valley Electric Service does not have a specific wildfire mitigation grid design and system hardening initiative focused on grid topology improvements to mitigate or reduce PSPS events in addition to those described elsewhere in Table 23 such as Initiatives 16(a)-16(f).</t>
  </si>
  <si>
    <t>9. Installation of system automation equipment</t>
  </si>
  <si>
    <t>Wildfire-Significant Loss of Property. Loss of Energy Supplies</t>
  </si>
  <si>
    <t>N/A - this initiative is not associated with a specific regulation</t>
  </si>
  <si>
    <t>Install grid automation. Fully instruments and automates BVES grid. Consists of installing a service area wide network operating on a SCADA system, substation automation, remote fault indicators, remote metering and power sensors and remote switching equipment to enable BVES to significantly improve its capability to detect and isolate faults rapidly before ever rolling out a crew. 8% complete as of January 2020.</t>
  </si>
  <si>
    <t>10. Maintenance, repair, and replacement of connectors, including hotline clamps</t>
  </si>
  <si>
    <t>Bear Valley Electric Service does not have a specific wildfire mitigation grid design and system hardening initiative focused on maintenance, repair, and replacement of connectors, including hotline clamps at this time. Replacement of connectors, where applicable, is included in other programs such as installation of covered conductor.</t>
  </si>
  <si>
    <t>11. Mitigation of impact on customers and other residents affected during PSPS event</t>
  </si>
  <si>
    <t>12. Other corrective action</t>
  </si>
  <si>
    <t>Contact from object. Conductor failure-all.</t>
  </si>
  <si>
    <t>Wildfire-Significant Loss of Property. Wildfire-Public Safety.</t>
  </si>
  <si>
    <t>N/A  - this is a new initiative</t>
  </si>
  <si>
    <t>Replaces the 34.5 kV Radford Line (2.82 overhead circuit miles/8.46 line miles) with covered power lines and poles that are resistant to fire.</t>
  </si>
  <si>
    <t>13. Pole loading infrastructure hardening and replacement program based on pole loading assessment program</t>
  </si>
  <si>
    <t>Bear Valley Electric Service's pole loading infrastructure hardening and replacement program based on pole loading assessment program is encompassed by and addressed in Table 24 Initiative 6. Intrusive pole inspections. Under this initiative, BVES tests all poles to loading standards, GO95 requirements, intrusive inspection criteria and age, and then replaces or remediates non-compliant poles.</t>
  </si>
  <si>
    <t>14. Transformers maintenance and replacement</t>
  </si>
  <si>
    <t>Bear Valley Electric Service does not have a specific wildfire mitigation grid design and system hardening initiative focused on transformer maintenance and replacement. Transformer replacement and maintenance is included in the company’s standard inspection, maintenance, and replacement protocols. .</t>
  </si>
  <si>
    <t>15. Transmission tower maintenance and replacement</t>
  </si>
  <si>
    <t>16. Undergrounding of electric lines and/or equipment</t>
  </si>
  <si>
    <t>17. Updates to grid topology to minimize risk of ignition in HFTDs</t>
  </si>
  <si>
    <t>18. Other / not listed</t>
  </si>
  <si>
    <t>N/A - this initiative does not have a specific line mileage associated with its implementation</t>
  </si>
  <si>
    <t>Contact from object. All types of equipment/facility failure.</t>
  </si>
  <si>
    <t>Wildfire-Significant Loss of Property.</t>
  </si>
  <si>
    <t xml:space="preserve">Safety and Technical Upgrades to Palomino Substation. Converts substation from overhead-type to  underground and pad-mounted design with deadfront SCADA enabled equipment. </t>
  </si>
  <si>
    <t>19. Other / not listed</t>
  </si>
  <si>
    <t>Safety and Technical Upgrades to Pineknot substation. Converts substation from overhead-type to  underground and pad-mounted design with deadfront SCADA enabled equipment. Estimated $2,936,929.00 CAPEX over 1 year 2019-2020. 90% complete as of January 2020. Covered in BVES' General Rate Case A.17-05-004.</t>
  </si>
  <si>
    <t>20. Other / not listed</t>
  </si>
  <si>
    <t>Contact from object. All types of equipment/facility failure. Wire-to-wire contact/contamination.</t>
  </si>
  <si>
    <t>Exceeding</t>
  </si>
  <si>
    <t>21. Other / not listed</t>
  </si>
  <si>
    <t>Wildfire-Public Safety.</t>
  </si>
  <si>
    <t>22. Other / not listed</t>
  </si>
  <si>
    <t>Loss of Energy Supplies.</t>
  </si>
  <si>
    <t>N/A - this initiative does not address any other risk drivers</t>
  </si>
  <si>
    <t xml:space="preserve">New </t>
  </si>
  <si>
    <t>BVPP Reliability Upgrades. Upgrades power plant electronic controls, emissions monitoring systems, catalyst reliability, and engine performance.</t>
  </si>
  <si>
    <t>Table 24: Asset management and inspections</t>
  </si>
  <si>
    <t xml:space="preserve">1. Detailed inspections of distribution electric lines and equipment </t>
  </si>
  <si>
    <t xml:space="preserve">2. Detailed inspections of transmission electric lines and equipment </t>
  </si>
  <si>
    <t>3. Improvement of inspections</t>
  </si>
  <si>
    <t xml:space="preserve">N/A - Elements already captured in other relevant programs </t>
  </si>
  <si>
    <t>All types of equipment failure;
Contact from object</t>
  </si>
  <si>
    <t>New in 2019</t>
  </si>
  <si>
    <t>CA GO 95 &amp; 165</t>
  </si>
  <si>
    <t>GO 95 &amp; 165</t>
  </si>
  <si>
    <t>Improvements of Bear Valley Electric Service's inspections have already been captured in other initiatives</t>
  </si>
  <si>
    <t xml:space="preserve">4. Infrared inspections of distribution electric lines and equipment </t>
  </si>
  <si>
    <t>Contract Exacter Services. Conduct survey of BVES overhead system on 3-year cycle using infrared, ultrasonic and EMI sensors. Approximately 1/3 of OH system surveyed each year.” to read: “Contract Exacter Services. Conducted survey of BVES overhead system using infrared, ultrasonic and EMI sensors.</t>
  </si>
  <si>
    <t xml:space="preserve">5. Infrared inspections of transmission electric lines and equipment </t>
  </si>
  <si>
    <t xml:space="preserve">6. Intrusive pole inspections </t>
  </si>
  <si>
    <t>Test all poles to loading standards, GO95 requirements, intrusive inspection criteria and age and then, replaces or remediates non-compliant poles. Covered under table 23 section 6.</t>
  </si>
  <si>
    <t>7. LiDAR inspections of distribution electric lines and equipment</t>
  </si>
  <si>
    <t>GO-165</t>
  </si>
  <si>
    <t>Conduct LiDAR surveys of BVES overhead system on a semi-annual basis.</t>
  </si>
  <si>
    <t>8. LiDAR inspections of transmission electric lines and equipment</t>
  </si>
  <si>
    <t xml:space="preserve">9. Other discretionary inspection of distribution electric lines and equipment, beyond inspections mandated by rules and regulations </t>
  </si>
  <si>
    <t>Bear Valley Electric Service does not have any wildfire mitigation asset management and inspection initiatives focused on other discretionary inspections of distribution electric lines and equipment beyond inspections mandated by rules and regulations at this time that have not been captured in other initiatives.</t>
  </si>
  <si>
    <t xml:space="preserve">10. Other discretionary inspection of transmission electric lines and equipment, beyond inspections mandated by rules and regulations </t>
  </si>
  <si>
    <t xml:space="preserve">11. Patrol inspections of distribution electric lines and equipment </t>
  </si>
  <si>
    <t xml:space="preserve">N/A - all risk drivers have been captured in the Ignition probability drivers targeted </t>
  </si>
  <si>
    <t>WMP Memorandum Account.</t>
  </si>
  <si>
    <t xml:space="preserve">Conduct annual 2nd Ground Patrol of overhead facilities by 3rd party.  This is in addition to BVES GO-165 annual ground patrol. </t>
  </si>
  <si>
    <t xml:space="preserve">12. Patrol inspections of transmission electric lines and equipment </t>
  </si>
  <si>
    <t xml:space="preserve">13. Pole loading assessment program to determine safety factor </t>
  </si>
  <si>
    <t>Bear Valley Electric Service's wildfire mitigation asset management and inspections pole loading assessment program to determine safety factor is fully captured in Table 24 Initiative 6. Intrusive pole inspections.</t>
  </si>
  <si>
    <t xml:space="preserve">14. Quality assurance / quality control of inspections </t>
  </si>
  <si>
    <t>N/A - Elements already captured in other relevant initiatives</t>
  </si>
  <si>
    <t>All</t>
  </si>
  <si>
    <t>General initiative and best practices applied to and accounted for in other relevant initiatives</t>
  </si>
  <si>
    <t xml:space="preserve">15. Substation inspections </t>
  </si>
  <si>
    <t>Bear Valley Electric Service's substation inspections are fully captured in Table 24 Item 11. Patrol inspections of distribution electric lines and equipment</t>
  </si>
  <si>
    <t>16. Other / not listed</t>
  </si>
  <si>
    <t xml:space="preserve">$           105,566.00 </t>
  </si>
  <si>
    <t xml:space="preserve"> $                          -   </t>
  </si>
  <si>
    <t xml:space="preserve"> $           105,566.00 </t>
  </si>
  <si>
    <t>N/A - this initiative is not associated with specific regulations</t>
  </si>
  <si>
    <t>Electrical Preventative Maintenance Program. Program to conduct preventive maintenance and safety checks on major substation and field equipment. RSE is an estimate based on latest available risk assessment.</t>
  </si>
  <si>
    <t xml:space="preserve">$             32,395.00 </t>
  </si>
  <si>
    <t xml:space="preserve"> $             32,395.00 </t>
  </si>
  <si>
    <t xml:space="preserve">$           105,566.67 </t>
  </si>
  <si>
    <t xml:space="preserve"> $           105,566.67 </t>
  </si>
  <si>
    <t xml:space="preserve">$           107,678.00 </t>
  </si>
  <si>
    <t xml:space="preserve"> $           107,678.00 </t>
  </si>
  <si>
    <t xml:space="preserve">$           109,831.56 </t>
  </si>
  <si>
    <t xml:space="preserve"> $           109,831.56 </t>
  </si>
  <si>
    <t xml:space="preserve">$           323,076.23 </t>
  </si>
  <si>
    <t xml:space="preserve"> $           323,076.23 </t>
  </si>
  <si>
    <t>Table 25: Vegetation management and inspections</t>
  </si>
  <si>
    <t>1. Additional efforts to manage community and environmental impacts</t>
  </si>
  <si>
    <t xml:space="preserve">2. Detailed inspections of vegetation around distribution electric lines and equipment </t>
  </si>
  <si>
    <t>N/A - this is a System Wide initiative</t>
  </si>
  <si>
    <t>FHPMA (not new)</t>
  </si>
  <si>
    <t xml:space="preserve">3. Detailed inspections of vegetation around transmission electric lines and equipment </t>
  </si>
  <si>
    <t xml:space="preserve">4. Emergency response vegetation management due to red flag warning or other urgent conditions </t>
  </si>
  <si>
    <t>5. Fuel management and reduction of “slash” from vegetation management activities</t>
  </si>
  <si>
    <t>6. Improvement of inspections</t>
  </si>
  <si>
    <t>Reduces escalation should an ignition event occur through removal of fuel</t>
  </si>
  <si>
    <t>2017 GRC &amp; 2019 WMP</t>
  </si>
  <si>
    <t>Program incorporated new requirements  in 2019</t>
  </si>
  <si>
    <t>7. LiDAR inspections of vegetation around distribution electric lines and equipment</t>
  </si>
  <si>
    <t>Bear Valley Electric Service's LiDAR inspections of vegetation around distribution electric lines and equipment are captured in Table 24 Initiative 7. LiDAR inspections of distribution electric lines and equipment.</t>
  </si>
  <si>
    <t>8. LiDAR inspections of vegetation around transmission electric lines and equipment</t>
  </si>
  <si>
    <t xml:space="preserve">9. Other discretionary inspection of vegetation around distribution electric lines and equipment, beyond inspections mandated by rules and regulations </t>
  </si>
  <si>
    <t>Bear Valley Electric Service does not have any other discretionary inspections of vegetation around distribution electric lines and equipment beyond inspections mandated by rules and regulations and other described initiatives at this time.</t>
  </si>
  <si>
    <t xml:space="preserve">10. Other discretionary inspection of vegetation around transmission electric lines and equipment, beyond inspections mandated by rules and regulations </t>
  </si>
  <si>
    <t xml:space="preserve">11. Patrol inspections of vegetation around distribution electric lines and equipment </t>
  </si>
  <si>
    <t>Bear Valley Electric Service's patrol inspections of vegetation around distribution electric lines and equipment are fully captured in Table 25 Initiative 2. Detailed inspection of vegetation around distribution electric lines and equipment and Table 24 Initiative 11. Patrol inspections of distribution electric lines and equipment.</t>
  </si>
  <si>
    <t xml:space="preserve">12. Patrol inspections of vegetation around transmission electric lines and equipment </t>
  </si>
  <si>
    <t xml:space="preserve">13. Quality assurance / quality control of inspections </t>
  </si>
  <si>
    <t xml:space="preserve">14. Recruiting and training of vegetation management personnel </t>
  </si>
  <si>
    <t xml:space="preserve">15. Remediation of at-risk species </t>
  </si>
  <si>
    <t>Remediation of at-risk species is a subset to the company’s vegetation management practices to achieve clearances around electric lines and equipment as described in Table 25, particularly Table 24 Item 14. As such,  Bear Valley Electric Service does not have a specific wildfire mitigation initiative for remediation of at-risk species at this time.</t>
  </si>
  <si>
    <t xml:space="preserve">16. Removal and remediation of trees with strike potential to electric lines and equipment </t>
  </si>
  <si>
    <t>Removal and remediation of trees with strike potential to electric lines and equipment is a subset to the company’s vegetation management practices to achieve clearances around electric lines and equipment as described in Table 25, particularly Table 24 Item 14. As such,  Bear Valley Electric Service does not have a specific wildfire mitigation initiative for removal and remediation of trees with strike potential at this time.</t>
  </si>
  <si>
    <t xml:space="preserve">17. Substation inspections </t>
  </si>
  <si>
    <t>Substation vegetation management is a subset to the company’s overall vegetation management initiatives as described in Table 25.</t>
  </si>
  <si>
    <t xml:space="preserve">18. Substation vegetation management </t>
  </si>
  <si>
    <t>Substation inspections are a subset to the company’s overall vegetation management inspections as described in Table 25 Initiatives 2. and 14.</t>
  </si>
  <si>
    <t>19. Vegetation inventory system</t>
  </si>
  <si>
    <t>Bear Valley Electric Service does not have a specific wildfire mitigation initiative dedicated to the creation and management of a vegetation inventory system at this time. The company's utility forester, as described in Table 25 Item 14., maintains such a system.</t>
  </si>
  <si>
    <t xml:space="preserve">20. Vegetation management to achieve clearances around electric lines and equipment </t>
  </si>
  <si>
    <t>Vegetation management to achieve clearances around electric lines and equipment  is captured in Table 25 Items 2. and 14.</t>
  </si>
  <si>
    <t>Table 26: Grid operations and protocols</t>
  </si>
  <si>
    <t xml:space="preserve">1. Automatic recloser operations </t>
  </si>
  <si>
    <t>N/A - this initiative is a non-standard operating practice unassociated with any specific regulation</t>
  </si>
  <si>
    <t>Automatic Recloser Upgrades. Recloser replacement to reduce electrical sparking, while also helping mitigate power outages and equipment damage. Estimated 33% completion in 2019.</t>
  </si>
  <si>
    <t>2. Crew-accompanying ignition prevention and suppression resources and services</t>
  </si>
  <si>
    <t xml:space="preserve">3. Personnel work procedures and training in conditions of elevated fire risk </t>
  </si>
  <si>
    <t xml:space="preserve">Wildfire Infrastructure Protection Teams. Roles and responsibilities for staff to respond to protect system infrastructure in case of emergencies.  </t>
  </si>
  <si>
    <t>4. Protocols for PSPS re-energization</t>
  </si>
  <si>
    <t xml:space="preserve">5. PSPS events and mitigation of PSPS impacts </t>
  </si>
  <si>
    <t>Existing/New</t>
  </si>
  <si>
    <t>PSPS Protocols. Protocols and procedures to respond to and recover from de-energization events, which proactively prevent wildfires. Costs partially recovered. RSE is an estimate based on latest risk assessment.</t>
  </si>
  <si>
    <t>6. Stationed and on-call ignition prevention and suppression resources and services</t>
  </si>
  <si>
    <t>Bear Valley Electric Service does not currently have stationed and on-call ignition prevention and suppression resources and services not captured in existing initiatives.</t>
  </si>
  <si>
    <t>N/A - this initiative is not associated with a specific Risk-Spend Efficiency</t>
  </si>
  <si>
    <t>N/A - this initiative is not associated with any specific regulation</t>
  </si>
  <si>
    <t>Operational Considerations/Special Work Procedures. Operational procedures that are conditions-based to optimize the distribution system for wildfire mitigation. Costs recovered in BVES' General Rate Case A.17-05-004.</t>
  </si>
  <si>
    <t>Table 27: Data governance</t>
  </si>
  <si>
    <t>1. Centralized repository for data</t>
  </si>
  <si>
    <t>N/A - this initiative is unassociated with any specific regulation</t>
  </si>
  <si>
    <t>GIS Data Collection &amp; Sharing. Maintain and share Geographic Information System (GIS) database on system infrastructure for asset management and planning with key stakeholders.</t>
  </si>
  <si>
    <t>2. Collaborative research on utility ignition and/or wildfire</t>
  </si>
  <si>
    <t>Bear Valley Electric Service does not have a specific wildfire mitigation data governance plan focused on collaborative research on utility ignition and/or wildfire at this time. The company generally collaborates with Mutual Aid Partners and first responders to develop protocols, procedures, and communication plans to prevent, manage, and respond to utility ignition and/or wildfire.</t>
  </si>
  <si>
    <t>3. Documentation and disclosure of wildfire-related data and algorithms</t>
  </si>
  <si>
    <t xml:space="preserve">Bear Valley Electric Service does not have a specific data governance wildfire mitigation program focused on documentation and disclosure of wildfire-related data and algorithms that maps to the tracking and level of detail requested in this table at this time. </t>
  </si>
  <si>
    <t>4. Tracking and analysis of near miss data</t>
  </si>
  <si>
    <t xml:space="preserve">Bear Valley Electric Service does not have a specific wildfire mitigation data governance initiative focused on tracking and analysis of near-miss data that maps to the tracking and level of detail requested in this table at this time. </t>
  </si>
  <si>
    <t>5. Other / not listed</t>
  </si>
  <si>
    <t>Bear Valley Electric Service does not have any other wildfire mitigation data governance initiatives at this time.</t>
  </si>
  <si>
    <t>Table 28: Resource allocation methodology</t>
  </si>
  <si>
    <t>1. Allocation methodology development and application</t>
  </si>
  <si>
    <t>2. Risk reduction scenario development and analysis</t>
  </si>
  <si>
    <t>3. Risk spend efficiency analysis</t>
  </si>
  <si>
    <t>4. Other / not listed</t>
  </si>
  <si>
    <t>Table 29: Emergency planning and preparedness</t>
  </si>
  <si>
    <t xml:space="preserve">1. Adequate and trained workforce for service restoration </t>
  </si>
  <si>
    <t>N/A - this is not a specifically budgeted program</t>
  </si>
  <si>
    <t>N/A - response related</t>
  </si>
  <si>
    <t>N/A - as a System Wide Initiative, this initiative does not have a specified risk reduction</t>
  </si>
  <si>
    <t>N/A - as a System Wide Initiative, this initiative does not have a specific risk-spend efficiency</t>
  </si>
  <si>
    <t>Reduces impact to customers and comunity from an event causing interrupting of service; reduces risk of escalation</t>
  </si>
  <si>
    <t>N/A - this is an Existing initiative</t>
  </si>
  <si>
    <t>GO 166</t>
  </si>
  <si>
    <t>N/A - no additional comments</t>
  </si>
  <si>
    <t>2. Community outreach, public awareness, and communications efforts</t>
  </si>
  <si>
    <t>GO 167</t>
  </si>
  <si>
    <t xml:space="preserve">3. Customer support in emergencies </t>
  </si>
  <si>
    <t>4. Disaster and emergency preparedness plan</t>
  </si>
  <si>
    <t>N/A - this initiative does not have a specific Risk-spend efficiency</t>
  </si>
  <si>
    <t>Emergency Reporting &amp; Procedures. Protocols and procedures for staff to respond to faults, emergencies, outages, dissaster events (such as earthquake, wildfire, etc.), etc.</t>
  </si>
  <si>
    <t>5. Preparedness and planning for service restoration</t>
  </si>
  <si>
    <t>CEMA if applicable</t>
  </si>
  <si>
    <t>Post-Incident Recovery, Restoration &amp; Remediation. Protocols and procedures to respond to and recover from any wildfire or related emergency events.</t>
  </si>
  <si>
    <t>6. Protocols in place to learn from wildfire events</t>
  </si>
  <si>
    <t xml:space="preserve">7. Other / not listed </t>
  </si>
  <si>
    <t>Bear Valley Electric Service does not have emergency planning and preparedness initiatives other than those listed above at this time.</t>
  </si>
  <si>
    <t>Table 30: Stakeholder cooperation and community engagement</t>
  </si>
  <si>
    <t xml:space="preserve">1. Community engagement </t>
  </si>
  <si>
    <t>2. Cooperation and best practice sharing with agencies outside CA</t>
  </si>
  <si>
    <t>This initiative targets all ignition probabilty drivers</t>
  </si>
  <si>
    <t>Reduces risk of escalation through  support of  accelerated restoration</t>
  </si>
  <si>
    <t>N/A - none</t>
  </si>
  <si>
    <t>N/A - there is not a clear threshold for compliance for this initiative</t>
  </si>
  <si>
    <t>3. Cooperation with suppression agencies</t>
  </si>
  <si>
    <t>During emergency situations, Bear Valley Electric Service's [emergency management group] communicates and collaborates with federal and state emergency responders and mutual assistance groups, including fire suppression agencies. The emergency manager has contact information for [state, county and tribal emergency managers, the state’s Emergency Operations Center Emergency Support Functions (ESF) personnel, and the Geographic Area Coordination Centers dispatch centers for fire-related emergency response. ]
Bear Valley Electric Service views cooperation with suppression agencies as a component of the company’s Emergency Planning and Preparedness Programs outlined in Section X and does not have a separate program for cooperation with suppression agencies specific to this Wildfire Mitigation Plan at this time as such.</t>
  </si>
  <si>
    <t>4. Forest service and fuel reduction cooperation and joint roadmap</t>
  </si>
  <si>
    <t xml:space="preserve">5. Other / not listed </t>
  </si>
  <si>
    <t>Bear Valley Electric Service does not have stakeholder cooperation and community engagement initiatives other than those listed above.</t>
  </si>
  <si>
    <t>Table 31: Change in drivers of ignition probability taking into account planned initiatives, for each year of plan</t>
  </si>
  <si>
    <t>Detailed risk driver</t>
  </si>
  <si>
    <t>Are near misses tracked?</t>
  </si>
  <si>
    <t>Number of incidents  per year</t>
  </si>
  <si>
    <t xml:space="preserve">Average percentage likelihood of ignition per incident </t>
  </si>
  <si>
    <t>Number of ignitions  per year</t>
  </si>
  <si>
    <t>This tab is informative only</t>
  </si>
  <si>
    <t>The following tabs correspond to Section 3 of the WMP Narrative</t>
  </si>
  <si>
    <t>The following tabs correspond to Section 4 of the WMP Narrative</t>
  </si>
  <si>
    <t>The following tabs correspond to Section 5 of the WMP Narrative</t>
  </si>
  <si>
    <t>Latitude</t>
  </si>
  <si>
    <t>Longitude</t>
  </si>
  <si>
    <t>Non-HFTD: NA
Zone 1: NA
Tier 2: 112.38
Tier 3: 5.48</t>
  </si>
  <si>
    <t>Very Rural: NA
Rural: 102.24
Urban: 22.58</t>
  </si>
  <si>
    <t>186.81 Customers / Sq Mi</t>
  </si>
  <si>
    <t>Prior to 2019, BVES was not required to record this data.  2015-2018 values based on review of utility records.</t>
  </si>
  <si>
    <t xml:space="preserve">WUI Flag Based on 2010 Data
0 (Non-WUI): 87.75
1 (Intermix): 15.79
2 (Interface): 21.27
</t>
  </si>
  <si>
    <r>
      <t xml:space="preserve">N/A - no data available </t>
    </r>
    <r>
      <rPr>
        <sz val="10"/>
        <color rgb="FFFF0000"/>
        <rFont val="Arial"/>
        <family val="2"/>
        <scheme val="minor"/>
      </rPr>
      <t>at this time</t>
    </r>
  </si>
  <si>
    <r>
      <t>Annual performance</t>
    </r>
    <r>
      <rPr>
        <b/>
        <vertAlign val="superscript"/>
        <sz val="11"/>
        <color rgb="FFFF0000"/>
        <rFont val="Arial"/>
        <family val="2"/>
        <scheme val="minor"/>
      </rPr>
      <t>1</t>
    </r>
  </si>
  <si>
    <r>
      <t>Detailed Inspections</t>
    </r>
    <r>
      <rPr>
        <vertAlign val="superscript"/>
        <sz val="10"/>
        <color rgb="FFFF0000"/>
        <rFont val="Arial"/>
        <family val="2"/>
        <scheme val="minor"/>
      </rPr>
      <t>2</t>
    </r>
  </si>
  <si>
    <r>
      <t>Number of LiDAR trouble spots</t>
    </r>
    <r>
      <rPr>
        <sz val="9"/>
        <color rgb="FFFF0000"/>
        <rFont val="Arial"/>
        <family val="2"/>
        <scheme val="minor"/>
      </rPr>
      <t>1</t>
    </r>
  </si>
  <si>
    <r>
      <t>Number of LiDAR trouble spots</t>
    </r>
    <r>
      <rPr>
        <sz val="10"/>
        <color rgb="FFFF0000"/>
        <rFont val="Arial"/>
        <family val="2"/>
        <scheme val="minor"/>
      </rPr>
      <t>1</t>
    </r>
  </si>
  <si>
    <r>
      <t>N/A - metric not recorded prior to 201</t>
    </r>
    <r>
      <rPr>
        <sz val="9"/>
        <color rgb="FFFF0000"/>
        <rFont val="Arial"/>
        <family val="2"/>
        <scheme val="minor"/>
      </rPr>
      <t>8</t>
    </r>
  </si>
  <si>
    <r>
      <t>N/A - metric not recorded prior to 201</t>
    </r>
    <r>
      <rPr>
        <sz val="9"/>
        <color rgb="FFFF0000"/>
        <rFont val="Arial"/>
        <family val="2"/>
        <scheme val="minor"/>
      </rPr>
      <t>7</t>
    </r>
  </si>
  <si>
    <t>The following tabs correspond to Section 2 of the WMP Narrative</t>
  </si>
  <si>
    <t>Section 1 of the WMP narrative does not require reportable tables from Attachment 1.</t>
  </si>
  <si>
    <t>Bertha Park</t>
  </si>
  <si>
    <t>Bertha Peak</t>
  </si>
  <si>
    <r>
      <t>See Section 6</t>
    </r>
    <r>
      <rPr>
        <vertAlign val="superscript"/>
        <sz val="12"/>
        <color rgb="FFFF0000"/>
        <rFont val="Calibri"/>
        <family val="2"/>
      </rPr>
      <t>1</t>
    </r>
  </si>
  <si>
    <t>BVES has provided some of this information. See Section 6 and the GIS attachment file for more information</t>
  </si>
  <si>
    <t xml:space="preserve">BVES does not have this information at this time. BVES plans to submit this data in future filings. </t>
  </si>
  <si>
    <t>See Section 6</t>
  </si>
  <si>
    <r>
      <t>N/A -</t>
    </r>
    <r>
      <rPr>
        <sz val="10"/>
        <color rgb="FFFF0000"/>
        <rFont val="Arial"/>
        <family val="2"/>
        <scheme val="minor"/>
      </rPr>
      <t xml:space="preserve"> BVES has provided GIS data on its WUI, urban, and rural areas in alignment with data from the Spatial Analysis for Conservation and Sustainability (SILVIS) Lab at the University of Wisconsin-Madison and the US Census Bureau, respectively. BVES plans to update its GIS database and will refresh this information in future WMP filings broken out by WUI land use type</t>
    </r>
  </si>
  <si>
    <t>N/A - BVES has provided GIS data on its WUI, urban, and rural areas in alignment with data from the Spatial Analysis for Conservation and Sustainability (SILVIS) Lab at the University of Wisconsin-Madison and the US Census Bureau, respectively. BVES plans to update its GIS database and will refresh this information in future WMP filings broken out by WUI land use type</t>
  </si>
  <si>
    <t>Supporting Table 3-1</t>
  </si>
  <si>
    <t xml:space="preserve">Service Area </t>
  </si>
  <si>
    <t>(see note above)</t>
  </si>
  <si>
    <r>
      <rPr>
        <b/>
        <sz val="8"/>
        <color rgb="FFFF0000"/>
        <rFont val="Arial"/>
        <family val="2"/>
        <scheme val="minor"/>
      </rPr>
      <t>Note</t>
    </r>
    <r>
      <rPr>
        <sz val="8"/>
        <color rgb="FFFF0000"/>
        <rFont val="Arial"/>
        <family val="2"/>
        <scheme val="minor"/>
      </rPr>
      <t xml:space="preserve">: BVES does not anticipate future PSPS events to occur and has not initiated proactive de-energization within 2015 - 2019. </t>
    </r>
  </si>
  <si>
    <r>
      <t xml:space="preserve">Bear Valley Electric Services does not have any risk assessment and mapping initiatives other than those provided above at this time. </t>
    </r>
    <r>
      <rPr>
        <sz val="10"/>
        <color rgb="FFFF0000"/>
        <rFont val="Arial"/>
        <family val="2"/>
        <scheme val="minor"/>
      </rPr>
      <t>Within the next 3 years, BVES will develop a cost estimate to develop the model and present the estimated costs as part of its WMP filing.</t>
    </r>
  </si>
  <si>
    <t>Please see BVES's 2020 Final Action Statement WMP for developed responses.</t>
  </si>
  <si>
    <t>Section 6 of the WMP narrative does not require reportable tables from Attachment 1.</t>
  </si>
  <si>
    <r>
      <rPr>
        <sz val="10"/>
        <color rgb="FFFF0000"/>
        <rFont val="Arial"/>
        <family val="2"/>
        <scheme val="minor"/>
      </rPr>
      <t>Project. Installs complete Distribution Management Control Center with the following equipment and applications</t>
    </r>
    <r>
      <rPr>
        <sz val="10"/>
        <color theme="1"/>
        <rFont val="Arial"/>
        <family val="2"/>
        <scheme val="minor"/>
      </rPr>
      <t xml:space="preserve"> that provide full information capabilities available to Distribution decision makers relevant to the following functional areas: (1) Energy Resources (2) T&amp;D Assets (3) SCADA, Outage Management System &amp; GIS Other Applications (4) Weather Information (5) HD Cameras (6) Media access (Internet, BVES Website &amp; Social Media, Local Radio, TV, etc. (7) Communications Equipment and (8) Dispatch services.</t>
    </r>
  </si>
  <si>
    <r>
      <t xml:space="preserve">Bear Valley Electric Service does not have a specific wildfire mitigation grid design and system hardening initiative focused on capacitor maintenance and replacement at this time. 
</t>
    </r>
    <r>
      <rPr>
        <sz val="10"/>
        <color rgb="FFFF0000"/>
        <rFont val="Arial"/>
        <family val="2"/>
        <scheme val="minor"/>
      </rPr>
      <t>Bear Valley Electric Service has 25 capacitor locations and maintenance and replacement is included in the company's standard inspection, maintenance, and replacement protocols. The capacitors are fixed (either on service or off service) and part of our Overhead Facility Patrol and Inspection program objectives is to ensure they are not leaking or visually damaged. Any enhanced inspections or accelerated correction timeframe/replacements are captured in Table 24 Asset management and inspections.</t>
    </r>
  </si>
  <si>
    <t xml:space="preserve"> $                           -   </t>
  </si>
  <si>
    <t>Costs for design</t>
  </si>
  <si>
    <t xml:space="preserve">Bear Valley Electric Service does not have a specific wildfire mitigation grid design and system hardening initiative focused on transmission tower maintenance and replacement because BVES does not own any transmission. </t>
  </si>
  <si>
    <r>
      <t xml:space="preserve">Hardening of overhead facilities along evacuation routes to prevent facilities from falling into evacuation routes during a wildfire. Pilot program to be perform in 2020 plan at a cost of $200,000. </t>
    </r>
    <r>
      <rPr>
        <sz val="10"/>
        <color rgb="FFFF0000"/>
        <rFont val="Arial"/>
        <family val="2"/>
        <scheme val="minor"/>
      </rPr>
      <t>Note that the estimates for 2021 and 2022 will be updated in next WMP based on pilot program results.</t>
    </r>
  </si>
  <si>
    <t>23. Other / not listed</t>
  </si>
  <si>
    <t>Increases vegetation clearances, criterial for tree removals, and eliminates overhang on sub-transmission.  These are above the 2017 baseline vegetation clearances that were in effect before CPUC Decision 17-12-024 was adopted.</t>
  </si>
  <si>
    <t>Construct an Energy Storage Facility within BVES’s Service Territory. Costs not reflected in this filing as the project is still under consideration. Future WMPs will present firm amounts.</t>
  </si>
  <si>
    <t>BVES has an Emergency Response Plan for service restoration in place. No risk reduction has been calculated since this action is considered a “control”. No RSE was calculated due no incremental cost being incurred or planned to date. BVES will continue to review this program and may in future WMPs include enhancements that may incur incremental costs.</t>
  </si>
  <si>
    <t>BVES has an Emergency Response Plan for service restoration and a disaster relief plans in place. No risk reduction has been calculated since this action is considered a “control”. No RSE was calculated due no incremental cost being incurred or planned to date. BVES will continue to review this program and may in future WMPs include enhancements that may incur incremental costs.</t>
  </si>
  <si>
    <t>BVES has an Emergency Response Plan that addresses customer support in emergencies and a disaster relief plan. No risk reduction has been calculated since this action is considered a “control”. No RSE was calculated due no incremental cost being incurred or planned to date. BVES will continue to review this program and may in future WMPs include enhancements that may incur incremental costs.</t>
  </si>
  <si>
    <t>BVES currently has adequate and trained workforce for service restoration. No risk reduction has been calculated since this action is considered a “control”. No RSE was calculated due no incremental cost being incurred or planned to date.</t>
  </si>
  <si>
    <t>Prior to 2017, inspection and other data which had been being maintained in a database system called Automated Line Patrol System (ALPS)  were migrated to a new database system called “Partner.”  While the old database has been archived and retained, data prior to 2017 is not readily available.  During that transition, all level 1, 2 or 3 deficiencies had either been corrected or were entered into the new Partner system for tracking and remediation.</t>
  </si>
  <si>
    <r>
      <t xml:space="preserve">BVES has only 210.81 miles of OH lines. </t>
    </r>
    <r>
      <rPr>
        <strike/>
        <sz val="10"/>
        <color theme="1"/>
        <rFont val="Arial"/>
        <family val="2"/>
        <scheme val="minor"/>
      </rPr>
      <t>Navigant Consulting</t>
    </r>
    <r>
      <rPr>
        <sz val="10"/>
        <color theme="1"/>
        <rFont val="Arial"/>
        <family val="2"/>
        <scheme val="minor"/>
      </rPr>
      <t xml:space="preserve"> </t>
    </r>
    <r>
      <rPr>
        <sz val="10"/>
        <color rgb="FFFF0000"/>
        <rFont val="Arial"/>
        <family val="2"/>
        <scheme val="minor"/>
      </rPr>
      <t>BVES</t>
    </r>
    <r>
      <rPr>
        <sz val="10"/>
        <color theme="1"/>
        <rFont val="Arial"/>
        <family val="2"/>
        <scheme val="minor"/>
      </rPr>
      <t xml:space="preserve"> interpreted this question to mean BVES would have 0.21081 "thousand line miles of grid."</t>
    </r>
  </si>
  <si>
    <t>Length of Covered Bare Wire (Circuit Miles)</t>
  </si>
  <si>
    <r>
      <t xml:space="preserve">GRC and </t>
    </r>
    <r>
      <rPr>
        <sz val="10"/>
        <color rgb="FFFF0000"/>
        <rFont val="Arial"/>
        <family val="2"/>
        <scheme val="minor"/>
      </rPr>
      <t>Fire Hazard Prevt</t>
    </r>
    <r>
      <rPr>
        <sz val="10"/>
        <color theme="1"/>
        <rFont val="Arial"/>
        <family val="2"/>
        <scheme val="minor"/>
      </rPr>
      <t>. Memorandum Account</t>
    </r>
  </si>
  <si>
    <r>
      <t xml:space="preserve">The SCE Ute Lines (1 &amp; 2), which only serve BVES, consists of approximately 1.5 miles of overhead sub-transmission bare lines (34.5 kV) that connect the BVES system at two points with the SCE Goldhill Switch Station. The Ute Lines (1 &amp; 2) run on the same poles for a large section of the circuit.  These SCE assets are located in the U.S. Forest Service area and in an environmentally sensitive area known as the “pebble plane”.  These lines provide approximately 72% of rated supply capacity and, under normal conditions, 100% of BVES’ supply loads.  These lines allow BVES to adopt a defensive operational scheme during the fire season by allowing the de-energization of the Radford Line (from the Redlands), which mostly traverses a High Fire Threat District (“HFTD”) Tier 3 area.  The Ute Lines (1 &amp; 2) are completely in a HFTD Tier 2 area.  Therefore, these lines are critical to BVES’ energy supply and reliability and permit BVES to significantly mitigate risk of wildfire in its HFTD Tier 3 area.
</t>
    </r>
    <r>
      <rPr>
        <sz val="10"/>
        <color rgb="FFFF0000"/>
        <rFont val="Arial"/>
        <family val="2"/>
        <scheme val="minor"/>
      </rPr>
      <t>BVES does not intend to pursue this project further, but intends to pursue other options with SCE to resolve the inherent wildfire risk exposure, and system safety and reliability risk of the Ute lines.
Under this WMP, BVES does not propose to underground any overhead lines.</t>
    </r>
  </si>
  <si>
    <r>
      <t xml:space="preserve">Bear Valley Electric Service has not established a plan to develop a forecast of a fire risk index, fire potential index, or similar beyond that which it </t>
    </r>
    <r>
      <rPr>
        <sz val="10"/>
        <color rgb="FFFF0000"/>
        <rFont val="Arial"/>
        <family val="2"/>
        <scheme val="minor"/>
      </rPr>
      <t>has</t>
    </r>
    <r>
      <rPr>
        <sz val="10"/>
        <color theme="1"/>
        <rFont val="Arial"/>
        <family val="2"/>
        <scheme val="minor"/>
      </rPr>
      <t xml:space="preserve"> communicated in its 2019 and 2020 WMPs at this time.
</t>
    </r>
    <r>
      <rPr>
        <sz val="10"/>
        <color rgb="FFFF0000"/>
        <rFont val="Arial"/>
        <family val="2"/>
        <scheme val="minor"/>
      </rPr>
      <t>BVES's</t>
    </r>
    <r>
      <rPr>
        <sz val="10"/>
        <color theme="1"/>
        <rFont val="Arial"/>
        <family val="2"/>
        <scheme val="minor"/>
      </rPr>
      <t xml:space="preserve"> Subject Matter Expert evaluates the frequency of potential ignition events versus a set of impact categories (reliability, compliance, quality of service, safety and environmental) to develop total risk impact and scores.
In addition, no specific incremental  spend has been identified for this initiative.  Bear Valley Electric Service does not have a proprietary model or methodology for evaluating the potential impact of ignitions. </t>
    </r>
  </si>
  <si>
    <r>
      <t xml:space="preserve">BVES has not implemented any PSPS </t>
    </r>
    <r>
      <rPr>
        <sz val="10"/>
        <color rgb="FFFF0000"/>
        <rFont val="Arial"/>
        <family val="2"/>
        <scheme val="minor"/>
      </rPr>
      <t>and</t>
    </r>
    <r>
      <rPr>
        <sz val="10"/>
        <color theme="1"/>
        <rFont val="Arial"/>
        <family val="2"/>
        <scheme val="minor"/>
      </rPr>
      <t xml:space="preserve"> does not anticipate the need for PSPS over the next 10 years</t>
    </r>
  </si>
  <si>
    <r>
      <t xml:space="preserve">N/A - </t>
    </r>
    <r>
      <rPr>
        <sz val="10"/>
        <color rgb="FFFF0000"/>
        <rFont val="Arial"/>
        <family val="2"/>
        <scheme val="minor"/>
      </rPr>
      <t>BVES</t>
    </r>
    <r>
      <rPr>
        <sz val="10"/>
        <color theme="1"/>
        <rFont val="Arial"/>
        <family val="2"/>
        <scheme val="minor"/>
      </rPr>
      <t xml:space="preserve"> does not have a proprietary model or methodology for evaluating the potential impact of ignitions. </t>
    </r>
    <r>
      <rPr>
        <sz val="10"/>
        <color rgb="FFFF0000"/>
        <rFont val="Arial"/>
        <family val="2"/>
        <scheme val="minor"/>
      </rPr>
      <t xml:space="preserve">BVES's </t>
    </r>
    <r>
      <rPr>
        <sz val="10"/>
        <color theme="1"/>
        <rFont val="Arial"/>
        <family val="2"/>
        <scheme val="minor"/>
      </rPr>
      <t>Subject Matter Expert evaluates the frequency of potential ignition events versus a set of impact categories (reliability, compliance, quality of service, safety and environmental) to develop total risk impact and scores.</t>
    </r>
    <r>
      <rPr>
        <sz val="10"/>
        <color rgb="FFFF0000"/>
        <rFont val="Arial"/>
        <family val="2"/>
        <scheme val="minor"/>
      </rPr>
      <t xml:space="preserve"> BVES will investigate the ability to develop this methodology going forward.</t>
    </r>
  </si>
  <si>
    <t>Current baseline state of service territory and utility equipment</t>
  </si>
  <si>
    <t>N/A - Footnote (which is presented below is not cited)</t>
  </si>
  <si>
    <t>Paradise</t>
  </si>
  <si>
    <t>Division</t>
  </si>
  <si>
    <t>11000BV</t>
  </si>
  <si>
    <t>13090BV</t>
  </si>
  <si>
    <t>N/A - BVES does not have any other or unlisted vegetation management initiatives</t>
  </si>
  <si>
    <t>N/A - BVES's entire Service Territory is either HFTD 2 or 3</t>
  </si>
  <si>
    <t>The Big Bear Lake region has previously been affected by bark beetles, notably in the Summer of 2018 as a result of the then-ongoing drought in California. While BVES has not experienced any ignition events, increased dead tree density is likely as climate change creates more favorable Summer conditions for bark beetle populations.</t>
  </si>
  <si>
    <t xml:space="preserve">Bear Valley Electric Service does not have specific wildfire mitigation grid design and system hardening initiatives focused on covered conductor maintenance. As BVES progresses with its implementation of its wildfire mitigation initiatives, BVES will continue to evaluate covered conductor maintenance initiatives specific to wildfire mitigation. </t>
  </si>
  <si>
    <t>Bear Valley Electric Service does not have specific wildfire mitigation grid design and system hardening initiatives focused on mitigation of impact on customers and other residents affected during PSPS event in addition to the initiatives in Table 23. 
Both of these programs are combined as relevant grid topology improvements pertaining to grid design and system hardening that reduce PSPS events inherently also mitigate the impact on customers. Furthermore,BVES’s additional programs or efforts to mitigate the impact on customers and other residents affected during a PSPS event are captured in Table 28 Item 5.</t>
  </si>
  <si>
    <t>Bear Valley Electric Service does not have a specific wildfire mitigation vegetation management and inspection initiative dedicated to this effort at this time. Fuel management and reduction of "slash" from vegetation management activities have been incorporated into BVES's ongoing and newly proposed vegetation management initiatives as described in Table 25.</t>
  </si>
  <si>
    <t>Places a full-time contract utility forester as part of the BVES team. The job duties of the contract forester would include: 
Inspections: Inspect and evaluate circuits for hot spot locations, hazard tree identification and outage investigations. 
Auditing: Perform site-specific work audits to ensure contractors are performing within the specifications set forth by BVES. 
Customer Contacts/Issue Resolution: initiate or follow up in a timely and professional manner on all customer issues that may arise in a manner that will support the policies and procedures of BVES. This includes customer notifications, permit negotiations, conflict resolution, outage support/investigations and providing shared resources to construction, substation, lines and/or various work groups related to BVES’s Vegetation Management group. 
Administrative: Perform data entry, spreadsheet work, monitor crew activity sheets, track completed work, capture photo documentation of specific conditions and other administrative tasks as needed.
Developing Work Plans: Develop work plans that specify the pruning and removal requirements to maintain BVES ROWs. These plans will be developed in an efficient and straightforward manner for a seamless transition to the tree contractors.
Specialized Projects: Develop and manage specialized projects with an emphasis on reliability and risk management. Perform enhanced outage investigations, integrated storm hardening projects, performed risk assessment and prioritization studies, developed storm response protocols and implemented hazard tree programs that are focused on improving system safety.
Contractor Safety Observations: Observe contractors as they work and provide safety behavior modification to help ensure a program that is best in class not only in vegetation management, but safety as well.
RSE is an estimate based on latest available risk assessment.</t>
  </si>
  <si>
    <t>Bear Valley Electric Service does not currently deploy crew-accompanying ignition prevention and suppression resources and services as part of its routine operational practices. When an emergency occurs, BVES communicates and collaborates with local emergency response teams as described in Section 5.3.9, which can include crew-accompanying ignition prevention and suppression resources and services. Additionally, during elevated risk conditions or during fire season, BVES leverages specific work practices and protocols and makes available specific resources and tools for use by operations personnel as included in Table 26. However, BVES does not currently have a specific grid operations and protocols wildfire mitigation initiative focused on crew-accompanying ignition prevention and suppression resources and services. The use of these services will be re-evaluated and considered for future incorporation as part of the annual WMP review process.</t>
  </si>
  <si>
    <t xml:space="preserve">Bear Valley Electric Service considers re-energization after a PSPS event to be a subset of outage restoration and re-energization protocols generally included in Table 26. Therefore, BVES does not have a separate protocol for PSPS. </t>
  </si>
  <si>
    <t xml:space="preserve">N/A - While BVES is committed to the continued development and improvement of the company’s risk-based decision making framework, many of the elements requested in this 2020 CA WMP filing may not be applicable to Bear Valley Electric Service, specifically many of the components requested in this section.  Bear Valley Electric Service cannot provide information regarding BVES's wildifre mitigation resouce allocation methodology focused on allocation methodology development and application to the level of tracking and detail requested in this table at this time. At the guidance of the Wildfire Safety Division of the California Public Utilities Commission,  these elements are marked “N/A" to indicate "does not apply" or "not applicable," with supplementary explanations where applicable througout the company's filing. </t>
  </si>
  <si>
    <t xml:space="preserve">N/A - While BVES is committed to the continued development and improvement of the company’s risk-based decision making framework, many of the elements requested in this 2020 CA WMP filing may not be applicable to Bear Valley Electric Service, specifically many of the components requested in this section. Bear Valley Electric Service cannot provide information regarding BVES's wildifre mitigation resouce allocation methodology focused on risk reduction scenario development and analysis to the level of tracking and detail requested in this table at this time.   At the guidance of the Wildfire Safety Division of the California Public Utilities Commission,  these elements are marked “N/A" to indicate "does not apply" or "not applicable," with supplementary explanations where applicable througout the company's filing. </t>
  </si>
  <si>
    <t xml:space="preserve">N/A - While BVES is committed to the continued development and improvement of the company’s risk-based decision making framework, many of the elements requested in this 2020 CA WMP filing may not be applicable to Bear Valley Electric Service, specifically many of the components requested in this section. Bear Valley Electric Service cannot provide information regarding BVES's wildifre mitigation resouce allocation methodology focused on risk spend efficiency analysis to the level of tracking and detail requested in this table at this time.  At the guidance of the Wildfire Safety Division of the California Public Utilities Commission,  these elements are marked “N/A" to indicate "does not apply" or "not applicable," with supplementary explanations where applicable througout the company's filing. </t>
  </si>
  <si>
    <t xml:space="preserve">N/A - While BVES is committed to the continued development and improvement of the company’s risk-based decision making framework, many of the elements requested in this 2020 CA WMP filing may not be applicable to Bear Valley Electric Service, specifically many of the components requested in this section. Bear Valley Electric Service cannot provide information regarding BVES's wildifre mitigation resouce allocation methodology focused on any other unlisted initiative(s) to the level of tracking and detail requested in this table at this time.  At the guidance of the Wildfire Safety Division of the California Public Utilities Commission,  these elements are marked “N/A" to indicate "does not apply" or "not applicable," with supplementary explanations where applicable througout the company's filing. </t>
  </si>
  <si>
    <t xml:space="preserve">Bear Valley Electric Service leverages the protocols included in the company’s Emergency Preparedness and Response Plan to learn from wildfire events in the same manner BVES learns from any emergency event. 
Therefore, Bear Valley Electric Service does not have specific protocols in place to learn from wildfire events that are not already covered in a previous program. </t>
  </si>
  <si>
    <t>BVES expects climate change to produce significant increase in ignition probability over the 10-year period. Based on 2017 Climate Change and Health Profile Report San Bernardino County (UC Davis), California Fourth Climate Assessment.</t>
  </si>
  <si>
    <t>BVES's service territory is in a heavily forested alpine environment. Any increase in fuel density and dryness creates a disproportionate increase in ignition probability and/or estimated wildfire consequences.</t>
  </si>
  <si>
    <t xml:space="preserve">BVES's service territory is entirely in a mountain resort region. BVES does not expect significant population changes within its service territory and does not foresee measurable changes impacting ignition probability and/or wildfire consequence as a result. </t>
  </si>
  <si>
    <t>BVES's service territory is entirely in HFTD 2 or HFTD3. As a result, BVES does not foresee any differentiated impacts in ignition probability and/or wildfire consequence due to the location of utilit infrastructure in HFTD vs non-HFTD</t>
  </si>
  <si>
    <t>BVES's service territory is primarily rural with no highly rural areas and limited urban areas. As a result, BVES does not foresee any differentiated impacts in ignition probability and/or wildfire consequences due to the location of utility infrastructure in urban vs rural vs highly rural areas</t>
  </si>
  <si>
    <t>Bear Valley Electric Service has implemented the CPUC Fire-Threat Map Adopted in D17-12-024 December 14, 2017 throughout its service territory. This map shows the CPUC-designated fire hazard zone tiers within BVES'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 wildfire mapping efforts are foundational to determing and executing on priorities amongst the utilities's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 summarized risk map showing the overall ignition probability and estimated wildfire consequence along electric lines and equipment. Within the next 3 years, BVES will develop a summarized risk map showing the overall ignition probability and estimated wildfire consequence along electric lines and equipment
There are no specifically designated expenses, risk reductions, or any of the other column headings above associated with this initiative.  Within the next 3 years, BVES will endeavor to develop a cost estimate to develop the model and present the estimated costs as part of its WMP filing.</t>
  </si>
  <si>
    <t>Bear Valley Electric Service has implemented the CPUC Fire-Threat Map Adopted in D17-12-024 December 14, 2017 throughout its service territory. This map shows the CPUC-designated fire hazard zone tiers within BVES'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 wildfire mapping efforts are foundational to determing and executing on priorities amongst the utilities's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 climate-driven risk map and modelling based on various relevant weather scenarios. Within the next 3 years, BVES will endeavor to develop a climate-driven risk map and modelling based on various relevant weather scenarios.
There are no specifically designated expenses, risk reductions, or any of the other column headings above associated with this initiative.  Within the next 3 years, BVES will develop a cost estimate to develop the model and present the estimated costs as part of its WMP filing.</t>
  </si>
  <si>
    <t>Bear Valley Electric Service has implemented the CPUC Fire-Threat Map Adopted in D17-12-024 December 14, 2017 throughout its service territory. This map shows the CPUC-designated fire hazard zone tiers within BVES'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 wildfire mapping efforts are foundational to determing and executing on priorities amongst the utilities's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an ignition probability mapping showing the probability of ignition along the electric lines and equipment. Within the next 3 years, BVES will endeavor to develop an ignition probability mapping showing the probability of ignition along the electric lines and equipment. 
There are no specifically designated expenses, risk reductions, or any of the other column headings above associated with this initiative.  Within the next 3 years, BVES will develop a cost estimate to develop the model and present the estimated costs as part of its WMP filing.</t>
  </si>
  <si>
    <t>Bear Valley Electric Service has implemented the CPUC Fire-Threat Map Adopted in D17-12-024 December 14, 2017 throughout its service territory. This map shows the CPUC-designated fire hazard zone tiers within BVES'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 wildfire mapping efforts are foundational to determing and executing on priorities amongst the utilities's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an initiative mapping and estimation of wildfire and PSPS risk-reduction impact. Within the next 3 years, BVES will endeavor to develop an Initiative “mapping and estimation of wildfire and PSPS risk-reduction impact”
There are no specifically designated expenses, risk reductions, or any of the other column headings above associated with this initiative.  Within the next 3 years, BVES will develop a cost estimate to develop the model and present the estimated costs as part of its WMP filing.</t>
  </si>
  <si>
    <t>Bear Valley Electric Service does not, at this time, have a specific wilfire mitigation risk assessment and mapping initiative focused on conducting match drop simulations showing the potential wildfire consequence of ignitions that occur along BVES's electric lines and equipment.
BVES's Subject Matter Expert evaluates the frequency of potential ignition events versus a set of impact categories (reliability, compliance, quality of service, safety and environmental) to develop total risk impact and scores. 
There are not specifically designated expenses, risk reductions, or any of the other column headings above associated with this initiative.  Within the next 3 years, BVES will develop a cost estimate to develop the model and present the estimated costs as part of its WMP filing.</t>
  </si>
  <si>
    <t>Bear Valley Electric Service has implemented the CPUC Fire-Threat Map Adopted in D17-12-024 December 14, 2017 throughout its service territory. This map shows the CPUC-designated fire hazard zone tiers within BVES'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 wildfire mapping efforts are foundational to determing and executing on priorities amongst the utilities's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 weather driven risk map and model based on various relevant weather scenarios. BVES subject matter expert evaluates the frequency of potential ignition events versus a set of impact categories (reliability, compliance, quality of service, safety and environmental) to develop total risk impact and scores. Within the next 3 years, BVES will endeavor to develop a weather-driven risk map and modelling based on various relevant weather scenarios.
There are no specifically designated expenses, risk reductions, or any of the other column headings above associated with this initiative.  Within the next 3 years, BVES will develop a cost estimate to develop the model and present the estimated costs as part of its WMP filing.</t>
  </si>
  <si>
    <t>Bear Valley Electric Service does not have any specific grid design and system hardening wildfire mitigation initiatives focused on updates to grid topology to minimize risk of ignition in HFTDs at this time. BVES recognizes that it should continue to evaluate updates to grid topology as weather patterns change and overall modeling and assessments evolve.
Other grid design and system hardening programs include, as a component, grid topology improvements to minimize the risk of ignition in the HFTD. BVES recognizes that it is challenging to mitigate wildfire risk through grid topology changes alone and therefore focuses more on augmentation of existing circuitry through system hardening efforts included throughout Table 23.</t>
  </si>
  <si>
    <t>Bear Valley Electric Service has not specified a wildfire mitigation asset management and inspections initiative for detailed inspections of distribution lines and equipment. BVES's distribution inspection initiatives are best captured in Table 24 Item 11. Patrol inspections of distribution lines and equipment</t>
  </si>
  <si>
    <t>Bear Valley Electric Service does not have a specific wildfire mitigation vegetation management and inspection initiative dedicated to this effort at this time. BVES recognizes that additional efforts to manage community and environmental impacts are critical to reducing wildfire risk and conducts such efforts on an as-needed basis, as well as incorporating additional efforts within other programs such as those in Table 29 and Table 30.</t>
  </si>
  <si>
    <t>Bear Valley Electric Service does not have a specific wildfire mitigation vegetation management and inspection initiative dedicated to this effort at this time. BVES recognizes that emergency response vegetation management due to red flag warnings or other urgent conditions are critical to reducing wildfire risk and has already incorporated these efforts into BVES's existing Emergency Response and Preparedness Plan as well as the initiatives described in Table 26 Grid Operations and Protocols.</t>
  </si>
  <si>
    <t>Bear Valley Electric Service does not have a community engagement program specific to wildfire mitigation at this time. 
BVES values community engagement as a wildfire risk mitigation strategy and has incorporated community engagement as a component of its overall Emergency Preparedness and Response Programs as included in Section 5.</t>
  </si>
  <si>
    <t xml:space="preserve">While collaboration such as this is critical to the overall reduction of wildfire risk in the state of CA, Bear Valley Electric Service does not have program dedicated to cooperation with the forest service and fuel reduction and the development of a joint roadmap specific to this Wildfire Mitigation Plan . BVES views these efforts on an as-needed basis and incorporates additional efforts to manage community environments within other programs, such as those included in Section 5 and the company’s overall vegetation management and inspections programs described in Section 5. </t>
  </si>
  <si>
    <t>Replaces all tree attachments in the BVES service area with overhead on poles. Covered in BVES' General Rate Case A.17-05-004.</t>
  </si>
  <si>
    <t>R.18-12-005</t>
  </si>
  <si>
    <r>
      <t xml:space="preserve">Bear Valley Electric Service does not have any transmission lines or equipment as all </t>
    </r>
    <r>
      <rPr>
        <sz val="10"/>
        <color rgb="FFFF0000"/>
        <rFont val="Arial"/>
        <family val="2"/>
        <scheme val="minor"/>
      </rPr>
      <t>of BVES's</t>
    </r>
    <r>
      <rPr>
        <sz val="10"/>
        <color theme="1"/>
        <rFont val="Arial"/>
        <family val="2"/>
        <scheme val="minor"/>
      </rPr>
      <t xml:space="preserve"> lines are below 65 kV. </t>
    </r>
  </si>
  <si>
    <t>N/A - costs recovered in BVES' General Rate Case A.17-05-004.</t>
  </si>
  <si>
    <t>Transmission lines refer to all lines at or above 65 kV, and distribution lines refer to all lines below 65 kV.</t>
  </si>
  <si>
    <r>
      <t xml:space="preserve">Bear Valley Electric Service does not have any transmission lines or equipment as all </t>
    </r>
    <r>
      <rPr>
        <sz val="10"/>
        <color rgb="FFFF0000"/>
        <rFont val="Arial"/>
        <family val="2"/>
        <scheme val="minor"/>
      </rPr>
      <t xml:space="preserve">of BVES's lines </t>
    </r>
    <r>
      <rPr>
        <sz val="10"/>
        <color theme="1"/>
        <rFont val="Arial"/>
        <family val="2"/>
        <scheme val="minor"/>
      </rPr>
      <t xml:space="preserve">are below 65 kV. </t>
    </r>
  </si>
  <si>
    <t xml:space="preserve">Transmission lines refer to all lines at or above 65 kV, and distribution lines refer to all lines below 65 kV.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</si>
</sst>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0.000000"/>
    <numFmt numFmtId="165" formatCode="0.00000"/>
    <numFmt numFmtId="166" formatCode="#,##0.00000"/>
    <numFmt numFmtId="167" formatCode="0.0000"/>
    <numFmt numFmtId="168" formatCode="0.00000000"/>
  </numFmts>
  <fonts count="47" x14ac:knownFonts="1">
    <font>
      <sz val="11"/>
      <color theme="1"/>
      <name val="Arial"/>
      <family val="2"/>
      <scheme val="minor"/>
    </font>
    <font>
      <sz val="10"/>
      <name val="Arial"/>
      <family val="2"/>
    </font>
    <font>
      <b/>
      <sz val="10"/>
      <name val="Arial"/>
      <family val="2"/>
    </font>
    <font>
      <sz val="10"/>
      <color theme="1"/>
      <name val="Arial"/>
      <family val="2"/>
      <scheme val="minor"/>
    </font>
    <font>
      <b/>
      <sz val="12"/>
      <name val="Arial"/>
      <family val="2"/>
    </font>
    <font>
      <sz val="11"/>
      <color theme="1"/>
      <name val="Arial"/>
      <family val="2"/>
      <scheme val="minor"/>
    </font>
    <font>
      <b/>
      <sz val="11"/>
      <color theme="1"/>
      <name val="Arial"/>
      <family val="2"/>
      <scheme val="minor"/>
    </font>
    <font>
      <b/>
      <sz val="11"/>
      <color rgb="FF231F20"/>
      <name val="Arial"/>
      <family val="2"/>
      <scheme val="minor"/>
    </font>
    <font>
      <b/>
      <sz val="9"/>
      <color theme="1"/>
      <name val="Arial"/>
      <family val="2"/>
      <scheme val="minor"/>
    </font>
    <font>
      <sz val="11"/>
      <color theme="1"/>
      <name val="Arial"/>
      <family val="2"/>
    </font>
    <font>
      <sz val="10"/>
      <color theme="1"/>
      <name val="Arial"/>
      <family val="2"/>
    </font>
    <font>
      <b/>
      <sz val="10"/>
      <color rgb="FF231F20"/>
      <name val="Arial"/>
      <family val="2"/>
      <scheme val="minor"/>
    </font>
    <font>
      <sz val="10"/>
      <color rgb="FF231F20"/>
      <name val="Arial"/>
      <family val="2"/>
      <scheme val="minor"/>
    </font>
    <font>
      <sz val="10"/>
      <name val="Arial"/>
      <family val="2"/>
      <scheme val="minor"/>
    </font>
    <font>
      <b/>
      <sz val="10"/>
      <color theme="1"/>
      <name val="Arial"/>
      <family val="2"/>
      <scheme val="minor"/>
    </font>
    <font>
      <vertAlign val="superscript"/>
      <sz val="10"/>
      <color theme="1"/>
      <name val="Arial"/>
      <family val="2"/>
      <scheme val="minor"/>
    </font>
    <font>
      <b/>
      <sz val="11"/>
      <name val="Arial"/>
      <family val="2"/>
      <scheme val="minor"/>
    </font>
    <font>
      <sz val="9"/>
      <color theme="1"/>
      <name val="Arial"/>
      <family val="2"/>
      <scheme val="minor"/>
    </font>
    <font>
      <vertAlign val="superscript"/>
      <sz val="10"/>
      <color rgb="FF231F20"/>
      <name val="Arial"/>
      <family val="2"/>
      <scheme val="minor"/>
    </font>
    <font>
      <sz val="10"/>
      <color rgb="FFFF0000"/>
      <name val="Arial"/>
      <family val="2"/>
      <scheme val="minor"/>
    </font>
    <font>
      <sz val="10"/>
      <color theme="1"/>
      <name val="Arial"/>
      <family val="2"/>
      <scheme val="major"/>
    </font>
    <font>
      <sz val="8"/>
      <color theme="1"/>
      <name val="Arial"/>
      <family val="2"/>
      <scheme val="minor"/>
    </font>
    <font>
      <sz val="11"/>
      <color theme="1"/>
      <name val="Calibri"/>
      <family val="2"/>
    </font>
    <font>
      <sz val="10"/>
      <color rgb="FF000000"/>
      <name val="Calibri"/>
      <family val="2"/>
    </font>
    <font>
      <sz val="11"/>
      <color theme="1"/>
      <name val="Arial"/>
      <family val="2"/>
      <scheme val="major"/>
    </font>
    <font>
      <sz val="9"/>
      <color theme="1"/>
      <name val="Arial"/>
      <family val="2"/>
    </font>
    <font>
      <b/>
      <sz val="10"/>
      <color theme="1"/>
      <name val="Arial"/>
      <family val="2"/>
    </font>
    <font>
      <sz val="8"/>
      <color theme="1"/>
      <name val="Arial"/>
      <family val="2"/>
    </font>
    <font>
      <sz val="9"/>
      <color rgb="FFFF0000"/>
      <name val="Arial"/>
      <family val="2"/>
      <scheme val="minor"/>
    </font>
    <font>
      <sz val="10"/>
      <color rgb="FF0070C0"/>
      <name val="Arial"/>
      <family val="2"/>
      <scheme val="minor"/>
    </font>
    <font>
      <b/>
      <vertAlign val="superscript"/>
      <sz val="11"/>
      <color rgb="FFFF0000"/>
      <name val="Arial"/>
      <family val="2"/>
      <scheme val="minor"/>
    </font>
    <font>
      <vertAlign val="superscript"/>
      <sz val="10"/>
      <color rgb="FFFF0000"/>
      <name val="Arial"/>
      <family val="2"/>
      <scheme val="minor"/>
    </font>
    <font>
      <sz val="11"/>
      <color rgb="FFFF0000"/>
      <name val="Arial"/>
      <family val="2"/>
      <scheme val="minor"/>
    </font>
    <font>
      <strike/>
      <sz val="9"/>
      <color theme="1"/>
      <name val="Arial"/>
      <family val="2"/>
      <scheme val="minor"/>
    </font>
    <font>
      <sz val="8"/>
      <color rgb="FF000000"/>
      <name val="Calibri"/>
      <family val="2"/>
    </font>
    <font>
      <sz val="9"/>
      <color rgb="FF000000"/>
      <name val="Calibri"/>
      <family val="2"/>
    </font>
    <font>
      <sz val="12"/>
      <color rgb="FFFF0000"/>
      <name val="Calibri"/>
      <family val="2"/>
    </font>
    <font>
      <vertAlign val="superscript"/>
      <sz val="12"/>
      <color rgb="FFFF0000"/>
      <name val="Calibri"/>
      <family val="2"/>
    </font>
    <font>
      <b/>
      <sz val="9"/>
      <color rgb="FFFFFFFF"/>
      <name val="Calibri"/>
      <family val="2"/>
    </font>
    <font>
      <sz val="10"/>
      <color theme="1"/>
      <name val="Calibri"/>
      <family val="2"/>
    </font>
    <font>
      <b/>
      <sz val="14"/>
      <color theme="1"/>
      <name val="Arial"/>
      <family val="2"/>
      <scheme val="minor"/>
    </font>
    <font>
      <sz val="8"/>
      <color rgb="FFFF0000"/>
      <name val="Calibri"/>
      <family val="2"/>
    </font>
    <font>
      <sz val="9"/>
      <color rgb="FFFF0000"/>
      <name val="Calibri"/>
      <family val="2"/>
    </font>
    <font>
      <sz val="8"/>
      <color rgb="FFFF0000"/>
      <name val="Arial"/>
      <family val="2"/>
      <scheme val="minor"/>
    </font>
    <font>
      <b/>
      <sz val="8"/>
      <color rgb="FFFF0000"/>
      <name val="Arial"/>
      <family val="2"/>
      <scheme val="minor"/>
    </font>
    <font>
      <i/>
      <sz val="10"/>
      <color theme="1"/>
      <name val="Arial"/>
      <family val="2"/>
      <scheme val="minor"/>
    </font>
    <font>
      <strike/>
      <sz val="10"/>
      <color theme="1"/>
      <name val="Arial"/>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rgb="FFE7E6E6"/>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auto="1"/>
      </right>
      <top/>
      <bottom/>
      <diagonal/>
    </border>
    <border>
      <left/>
      <right/>
      <top/>
      <bottom style="thin">
        <color auto="1"/>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450">
    <xf numFmtId="0" fontId="0" fillId="0" borderId="0" xfId="0"/>
    <xf numFmtId="0" fontId="3" fillId="0" borderId="0" xfId="0" applyFont="1"/>
    <xf numFmtId="0" fontId="3" fillId="0" borderId="0" xfId="0" applyFont="1" applyAlignment="1"/>
    <xf numFmtId="0" fontId="3" fillId="0" borderId="0" xfId="0" applyFont="1" applyAlignment="1">
      <alignment horizontal="center" vertical="center"/>
    </xf>
    <xf numFmtId="0" fontId="1" fillId="0" borderId="5" xfId="0" applyFont="1" applyFill="1" applyBorder="1" applyAlignment="1">
      <alignment vertical="center"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0" xfId="0" applyFont="1"/>
    <xf numFmtId="0" fontId="7" fillId="0" borderId="0" xfId="0" applyFont="1" applyAlignment="1">
      <alignment vertical="center"/>
    </xf>
    <xf numFmtId="0" fontId="9" fillId="0" borderId="0" xfId="0" applyFont="1"/>
    <xf numFmtId="0" fontId="10" fillId="0" borderId="0" xfId="0" applyFont="1"/>
    <xf numFmtId="0" fontId="11"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165" fontId="1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10" fontId="13" fillId="0" borderId="1" xfId="0" applyNumberFormat="1" applyFont="1" applyBorder="1" applyAlignment="1">
      <alignment horizontal="center" vertical="center" wrapText="1"/>
    </xf>
    <xf numFmtId="0" fontId="14" fillId="4" borderId="1" xfId="0" applyFont="1" applyFill="1" applyBorder="1" applyAlignment="1">
      <alignment horizontal="centerContinuous" vertical="center"/>
    </xf>
    <xf numFmtId="0" fontId="14" fillId="4"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3" fontId="3" fillId="0" borderId="1" xfId="0" applyNumberFormat="1" applyFont="1" applyBorder="1" applyAlignment="1">
      <alignment horizontal="center" vertical="center"/>
    </xf>
    <xf numFmtId="0" fontId="3" fillId="0" borderId="1" xfId="0" applyFont="1" applyBorder="1" applyAlignment="1">
      <alignment horizontal="left" vertical="center"/>
    </xf>
    <xf numFmtId="165"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0" fontId="0" fillId="0" borderId="0" xfId="0"/>
    <xf numFmtId="0" fontId="16" fillId="0" borderId="0" xfId="0" applyFont="1"/>
    <xf numFmtId="0" fontId="8" fillId="4" borderId="1" xfId="0" applyFont="1" applyFill="1" applyBorder="1" applyAlignment="1">
      <alignment horizontal="centerContinuous" vertical="center" wrapText="1"/>
    </xf>
    <xf numFmtId="0" fontId="8" fillId="4" borderId="1"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wrapText="1"/>
    </xf>
    <xf numFmtId="0" fontId="11" fillId="0" borderId="0" xfId="0" applyFont="1" applyAlignment="1">
      <alignment vertical="center"/>
    </xf>
    <xf numFmtId="0" fontId="14"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11" xfId="0" applyFont="1" applyBorder="1" applyAlignment="1">
      <alignment horizontal="left" vertical="center"/>
    </xf>
    <xf numFmtId="0" fontId="14" fillId="4" borderId="1" xfId="0" applyFont="1" applyFill="1" applyBorder="1" applyAlignment="1">
      <alignment horizontal="center" wrapText="1"/>
    </xf>
    <xf numFmtId="0" fontId="3" fillId="0" borderId="11" xfId="0" applyFont="1" applyBorder="1"/>
    <xf numFmtId="0" fontId="14" fillId="4" borderId="1" xfId="0" applyFont="1" applyFill="1" applyBorder="1" applyAlignment="1">
      <alignment horizontal="center" vertical="center" wrapText="1"/>
    </xf>
    <xf numFmtId="167" fontId="12"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13" fillId="0" borderId="1" xfId="0" applyFont="1" applyBorder="1" applyAlignment="1">
      <alignment horizontal="center" vertical="center"/>
    </xf>
    <xf numFmtId="168" fontId="13" fillId="0" borderId="1" xfId="0" applyNumberFormat="1" applyFont="1" applyBorder="1" applyAlignment="1">
      <alignment horizontal="center" vertical="center"/>
    </xf>
    <xf numFmtId="0" fontId="3" fillId="0" borderId="12" xfId="0" applyFont="1" applyBorder="1" applyAlignment="1">
      <alignment horizontal="left" vertical="center" wrapText="1"/>
    </xf>
    <xf numFmtId="0" fontId="3" fillId="0" borderId="1" xfId="0" applyFont="1" applyBorder="1" applyAlignment="1">
      <alignment horizontal="justify" vertical="center"/>
    </xf>
    <xf numFmtId="168" fontId="3" fillId="0" borderId="1" xfId="0" applyNumberFormat="1" applyFont="1" applyBorder="1" applyAlignment="1">
      <alignment horizontal="center" vertical="center"/>
    </xf>
    <xf numFmtId="0" fontId="3" fillId="0" borderId="0" xfId="0" applyFont="1" applyAlignment="1">
      <alignment horizontal="justify" vertical="center"/>
    </xf>
    <xf numFmtId="0" fontId="19" fillId="0" borderId="0" xfId="0" applyFont="1" applyAlignment="1">
      <alignment horizontal="justify" vertical="center"/>
    </xf>
    <xf numFmtId="168" fontId="19"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0" fillId="0" borderId="0" xfId="0" applyAlignment="1">
      <alignment wrapText="1"/>
    </xf>
    <xf numFmtId="0" fontId="3" fillId="0" borderId="0" xfId="0" applyFont="1" applyAlignment="1">
      <alignment wrapText="1"/>
    </xf>
    <xf numFmtId="4" fontId="3" fillId="0" borderId="1" xfId="0" applyNumberFormat="1" applyFont="1" applyBorder="1" applyAlignment="1">
      <alignment horizontal="center" vertical="center" wrapText="1"/>
    </xf>
    <xf numFmtId="4" fontId="3" fillId="0" borderId="0" xfId="0" applyNumberFormat="1" applyFont="1"/>
    <xf numFmtId="1" fontId="3" fillId="0" borderId="1" xfId="0" applyNumberFormat="1" applyFont="1" applyBorder="1" applyAlignment="1">
      <alignment horizontal="center" vertical="center" wrapText="1"/>
    </xf>
    <xf numFmtId="0" fontId="3" fillId="0" borderId="11" xfId="0" applyFont="1" applyBorder="1" applyAlignment="1">
      <alignment horizontal="left" vertical="center" wrapText="1"/>
    </xf>
    <xf numFmtId="0" fontId="14" fillId="4" borderId="8" xfId="0" applyFont="1" applyFill="1" applyBorder="1" applyAlignment="1">
      <alignment horizontal="center" vertical="center"/>
    </xf>
    <xf numFmtId="0" fontId="3" fillId="0" borderId="6" xfId="0" applyFont="1" applyBorder="1" applyAlignment="1">
      <alignment horizontal="center" vertical="center" wrapText="1"/>
    </xf>
    <xf numFmtId="9" fontId="13" fillId="0" borderId="1" xfId="0" applyNumberFormat="1" applyFont="1" applyBorder="1" applyAlignment="1">
      <alignment horizontal="center" vertical="center" wrapText="1"/>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20" fillId="0" borderId="0" xfId="0" applyFont="1"/>
    <xf numFmtId="0" fontId="3" fillId="0" borderId="1" xfId="0" applyFont="1" applyBorder="1" applyAlignment="1">
      <alignment horizontal="justify" vertical="center" wrapText="1"/>
    </xf>
    <xf numFmtId="0" fontId="14" fillId="4" borderId="8" xfId="0" applyFont="1" applyFill="1" applyBorder="1" applyAlignment="1">
      <alignment horizontal="center" vertical="center" wrapText="1"/>
    </xf>
    <xf numFmtId="0" fontId="6" fillId="0" borderId="0" xfId="0" applyFont="1"/>
    <xf numFmtId="0" fontId="10" fillId="0" borderId="0" xfId="0" applyFont="1" applyAlignment="1">
      <alignment horizontal="center" vertical="center"/>
    </xf>
    <xf numFmtId="0" fontId="10" fillId="0" borderId="0" xfId="0" applyFont="1" applyAlignment="1">
      <alignment vertical="center" wrapText="1"/>
    </xf>
    <xf numFmtId="0" fontId="3" fillId="5" borderId="1" xfId="0" applyFont="1" applyFill="1" applyBorder="1" applyAlignment="1">
      <alignment horizontal="left" vertical="center" wrapText="1"/>
    </xf>
    <xf numFmtId="44" fontId="3" fillId="5" borderId="1" xfId="0" applyNumberFormat="1" applyFont="1" applyFill="1" applyBorder="1" applyAlignment="1">
      <alignment horizontal="center" vertical="center" wrapText="1"/>
    </xf>
    <xf numFmtId="0" fontId="3" fillId="0" borderId="0" xfId="0" applyFont="1" applyAlignment="1">
      <alignment vertical="center" wrapText="1"/>
    </xf>
    <xf numFmtId="44" fontId="3" fillId="5" borderId="8" xfId="0" applyNumberFormat="1" applyFont="1" applyFill="1" applyBorder="1" applyAlignment="1">
      <alignment horizontal="center" vertical="center" wrapText="1"/>
    </xf>
    <xf numFmtId="44" fontId="3" fillId="5" borderId="1" xfId="0" applyNumberFormat="1" applyFont="1" applyFill="1" applyBorder="1" applyAlignment="1">
      <alignment horizontal="center" vertical="center"/>
    </xf>
    <xf numFmtId="0" fontId="10" fillId="0" borderId="0" xfId="0" applyFont="1" applyAlignment="1">
      <alignment vertical="center"/>
    </xf>
    <xf numFmtId="44" fontId="3" fillId="0" borderId="0" xfId="0" applyNumberFormat="1" applyFont="1"/>
    <xf numFmtId="44" fontId="3" fillId="5" borderId="1" xfId="0" applyNumberFormat="1" applyFont="1" applyFill="1" applyBorder="1" applyAlignment="1">
      <alignment horizontal="justify" vertical="center" wrapText="1"/>
    </xf>
    <xf numFmtId="44" fontId="3" fillId="5" borderId="1" xfId="0" applyNumberFormat="1" applyFont="1" applyFill="1" applyBorder="1"/>
    <xf numFmtId="2" fontId="3" fillId="5" borderId="1" xfId="0" applyNumberFormat="1" applyFont="1" applyFill="1" applyBorder="1" applyAlignment="1">
      <alignment horizontal="center" vertical="center" wrapText="1"/>
    </xf>
    <xf numFmtId="44" fontId="3" fillId="5" borderId="1" xfId="0" applyNumberFormat="1" applyFont="1" applyFill="1" applyBorder="1" applyAlignment="1">
      <alignment horizontal="center"/>
    </xf>
    <xf numFmtId="2" fontId="3" fillId="5" borderId="1" xfId="0" applyNumberFormat="1" applyFont="1" applyFill="1" applyBorder="1" applyAlignment="1">
      <alignment horizontal="center"/>
    </xf>
    <xf numFmtId="44" fontId="3" fillId="5" borderId="1" xfId="0" applyNumberFormat="1" applyFont="1" applyFill="1" applyBorder="1" applyAlignment="1">
      <alignment vertical="center" wrapText="1"/>
    </xf>
    <xf numFmtId="0" fontId="10" fillId="5" borderId="0" xfId="0" applyFont="1" applyFill="1"/>
    <xf numFmtId="39" fontId="10" fillId="0" borderId="0" xfId="0" applyNumberFormat="1" applyFont="1"/>
    <xf numFmtId="0" fontId="3" fillId="5" borderId="1" xfId="0" applyFont="1" applyFill="1" applyBorder="1" applyAlignment="1">
      <alignment horizontal="center" vertical="center"/>
    </xf>
    <xf numFmtId="0" fontId="24" fillId="0" borderId="0" xfId="0" applyFont="1"/>
    <xf numFmtId="0" fontId="10" fillId="0" borderId="0" xfId="0" applyFont="1" applyAlignment="1">
      <alignment wrapText="1"/>
    </xf>
    <xf numFmtId="44" fontId="10" fillId="0" borderId="0" xfId="0" applyNumberFormat="1" applyFont="1"/>
    <xf numFmtId="44" fontId="3" fillId="0" borderId="1" xfId="0" applyNumberFormat="1" applyFont="1" applyBorder="1" applyAlignment="1">
      <alignment horizontal="center" vertical="center" wrapText="1"/>
    </xf>
    <xf numFmtId="44" fontId="3" fillId="0" borderId="1" xfId="0" applyNumberFormat="1" applyFont="1" applyBorder="1"/>
    <xf numFmtId="44" fontId="3" fillId="0" borderId="1" xfId="0" applyNumberFormat="1" applyFont="1" applyBorder="1" applyAlignment="1">
      <alignment horizontal="justify" vertical="center" wrapText="1"/>
    </xf>
    <xf numFmtId="0" fontId="26" fillId="0" borderId="0" xfId="0" applyFont="1" applyAlignment="1">
      <alignment horizontal="justify" vertical="center" wrapText="1"/>
    </xf>
    <xf numFmtId="0" fontId="14" fillId="4" borderId="1" xfId="0" applyFont="1" applyFill="1" applyBorder="1" applyAlignment="1">
      <alignment horizontal="centerContinuous" vertical="center" wrapText="1"/>
    </xf>
    <xf numFmtId="10" fontId="3" fillId="0" borderId="1" xfId="0" applyNumberFormat="1" applyFont="1" applyBorder="1" applyAlignment="1">
      <alignment horizontal="center" vertical="center" wrapText="1"/>
    </xf>
    <xf numFmtId="0" fontId="3" fillId="0" borderId="6" xfId="0" applyFont="1" applyBorder="1" applyAlignment="1">
      <alignment horizontal="left" vertical="center" wrapText="1"/>
    </xf>
    <xf numFmtId="0" fontId="3" fillId="0" borderId="5"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3" fontId="19" fillId="0" borderId="1" xfId="0" applyNumberFormat="1" applyFont="1" applyBorder="1" applyAlignment="1">
      <alignment horizontal="center" vertical="center"/>
    </xf>
    <xf numFmtId="0" fontId="19" fillId="0" borderId="0" xfId="0" applyFont="1"/>
    <xf numFmtId="165" fontId="19" fillId="0" borderId="1" xfId="0" applyNumberFormat="1" applyFont="1" applyBorder="1" applyAlignment="1">
      <alignment horizontal="center" vertical="center"/>
    </xf>
    <xf numFmtId="3" fontId="19" fillId="5" borderId="1" xfId="0" applyNumberFormat="1" applyFont="1" applyFill="1" applyBorder="1" applyAlignment="1">
      <alignment horizontal="center" vertical="center"/>
    </xf>
    <xf numFmtId="166" fontId="19" fillId="0" borderId="1" xfId="0" applyNumberFormat="1" applyFont="1" applyBorder="1" applyAlignment="1">
      <alignment horizontal="center"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9" fillId="0" borderId="1" xfId="0" applyFont="1" applyBorder="1" applyAlignment="1">
      <alignment horizontal="justify" vertical="center"/>
    </xf>
    <xf numFmtId="0" fontId="29" fillId="0" borderId="1" xfId="0" applyFont="1" applyBorder="1" applyAlignment="1">
      <alignment horizontal="center" vertical="center"/>
    </xf>
    <xf numFmtId="168" fontId="29"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14" fillId="4" borderId="1" xfId="0" applyFont="1" applyFill="1" applyBorder="1" applyAlignment="1">
      <alignment horizontal="center" vertical="center" wrapText="1"/>
    </xf>
    <xf numFmtId="10" fontId="13" fillId="0" borderId="1" xfId="1" applyNumberFormat="1" applyFont="1" applyBorder="1" applyAlignment="1">
      <alignment horizontal="center" vertical="center" wrapText="1"/>
    </xf>
    <xf numFmtId="164" fontId="19"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44" fontId="3" fillId="5" borderId="8" xfId="0" applyNumberFormat="1" applyFont="1" applyFill="1" applyBorder="1" applyAlignment="1">
      <alignment horizontal="center" vertical="center" wrapText="1"/>
    </xf>
    <xf numFmtId="4" fontId="3" fillId="5" borderId="1" xfId="0" applyNumberFormat="1" applyFont="1" applyFill="1" applyBorder="1" applyAlignment="1">
      <alignment horizontal="center" vertical="center" wrapText="1"/>
    </xf>
    <xf numFmtId="0" fontId="33" fillId="0" borderId="1" xfId="0" applyFont="1" applyBorder="1" applyAlignment="1">
      <alignment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3" fontId="28" fillId="0" borderId="1" xfId="0" applyNumberFormat="1" applyFont="1" applyBorder="1" applyAlignment="1">
      <alignment horizontal="center" vertical="center"/>
    </xf>
    <xf numFmtId="10" fontId="28" fillId="0" borderId="1" xfId="0" applyNumberFormat="1" applyFont="1" applyBorder="1" applyAlignment="1">
      <alignment horizontal="center" vertical="center"/>
    </xf>
    <xf numFmtId="10" fontId="28" fillId="0" borderId="1" xfId="0" applyNumberFormat="1" applyFont="1" applyBorder="1" applyAlignment="1">
      <alignment horizontal="center" vertical="center" wrapText="1"/>
    </xf>
    <xf numFmtId="1" fontId="28" fillId="0" borderId="1" xfId="0" applyNumberFormat="1" applyFont="1" applyBorder="1" applyAlignment="1">
      <alignment horizontal="center" vertical="center"/>
    </xf>
    <xf numFmtId="0" fontId="19" fillId="0" borderId="1" xfId="0" applyFont="1" applyBorder="1" applyAlignment="1">
      <alignment horizontal="center" vertical="center"/>
    </xf>
    <xf numFmtId="3"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0" fontId="19" fillId="0" borderId="1" xfId="1" applyNumberFormat="1" applyFont="1" applyBorder="1" applyAlignment="1">
      <alignment horizontal="center" vertical="center"/>
    </xf>
    <xf numFmtId="0" fontId="3" fillId="0" borderId="1" xfId="0" applyFont="1" applyBorder="1" applyAlignment="1">
      <alignment vertical="center" wrapText="1"/>
    </xf>
    <xf numFmtId="168" fontId="19" fillId="0" borderId="1" xfId="0" applyNumberFormat="1" applyFont="1" applyBorder="1" applyAlignment="1">
      <alignment horizontal="center" vertical="center"/>
    </xf>
    <xf numFmtId="0" fontId="13" fillId="0" borderId="1" xfId="0" applyFont="1" applyBorder="1" applyAlignment="1">
      <alignment horizontal="justify" vertical="center"/>
    </xf>
    <xf numFmtId="0" fontId="32" fillId="0" borderId="1" xfId="0" applyFont="1" applyBorder="1" applyAlignment="1">
      <alignment horizontal="center" vertical="center" wrapText="1"/>
    </xf>
    <xf numFmtId="0" fontId="36" fillId="0" borderId="1" xfId="0" applyFont="1" applyBorder="1" applyAlignment="1">
      <alignment horizontal="center" vertical="center"/>
    </xf>
    <xf numFmtId="0" fontId="38" fillId="7" borderId="18" xfId="0" applyFont="1" applyFill="1" applyBorder="1" applyAlignment="1">
      <alignment horizontal="center" vertical="center"/>
    </xf>
    <xf numFmtId="0" fontId="38" fillId="7" borderId="16" xfId="0" applyFont="1" applyFill="1" applyBorder="1" applyAlignment="1">
      <alignment horizontal="center" vertical="center"/>
    </xf>
    <xf numFmtId="0" fontId="35" fillId="0" borderId="20" xfId="0" applyFont="1" applyBorder="1" applyAlignment="1">
      <alignment horizontal="center" vertical="center"/>
    </xf>
    <xf numFmtId="0" fontId="0" fillId="0" borderId="20" xfId="0" applyBorder="1" applyAlignment="1">
      <alignment vertical="center"/>
    </xf>
    <xf numFmtId="0" fontId="0" fillId="0" borderId="19" xfId="0" applyBorder="1" applyAlignment="1">
      <alignment vertical="center"/>
    </xf>
    <xf numFmtId="0" fontId="35" fillId="0" borderId="15" xfId="0" applyFont="1" applyBorder="1" applyAlignment="1">
      <alignment vertical="center"/>
    </xf>
    <xf numFmtId="0" fontId="39" fillId="0" borderId="15" xfId="0" applyFont="1" applyBorder="1" applyAlignment="1">
      <alignment horizontal="center" vertical="center" wrapText="1"/>
    </xf>
    <xf numFmtId="3" fontId="39" fillId="0" borderId="15" xfId="0" applyNumberFormat="1" applyFont="1" applyBorder="1" applyAlignment="1">
      <alignment horizontal="center" vertical="center" wrapText="1"/>
    </xf>
    <xf numFmtId="0" fontId="3" fillId="6" borderId="0" xfId="0" applyFont="1" applyFill="1"/>
    <xf numFmtId="0" fontId="3" fillId="6" borderId="0" xfId="0" applyFont="1" applyFill="1" applyAlignment="1">
      <alignment wrapText="1"/>
    </xf>
    <xf numFmtId="0" fontId="35" fillId="0" borderId="15" xfId="0" applyFont="1" applyBorder="1" applyAlignment="1">
      <alignment vertical="center" wrapText="1"/>
    </xf>
    <xf numFmtId="0" fontId="41" fillId="0" borderId="1" xfId="0" applyFont="1" applyBorder="1" applyAlignment="1">
      <alignment horizontal="center" vertical="center"/>
    </xf>
    <xf numFmtId="0" fontId="34" fillId="0" borderId="1" xfId="0" applyFont="1" applyBorder="1" applyAlignment="1">
      <alignment horizontal="center" vertical="center"/>
    </xf>
    <xf numFmtId="0" fontId="42" fillId="0" borderId="0" xfId="0" applyFont="1" applyAlignment="1">
      <alignment horizontal="center"/>
    </xf>
    <xf numFmtId="0" fontId="0" fillId="8" borderId="0" xfId="0" applyFill="1"/>
    <xf numFmtId="0" fontId="43" fillId="0" borderId="0" xfId="0" applyFont="1" applyAlignment="1">
      <alignment vertical="center"/>
    </xf>
    <xf numFmtId="0" fontId="45" fillId="0" borderId="0" xfId="0" applyFont="1"/>
    <xf numFmtId="44" fontId="19" fillId="5" borderId="1" xfId="0" applyNumberFormat="1" applyFont="1" applyFill="1" applyBorder="1" applyAlignment="1">
      <alignment horizontal="center" vertical="center" wrapText="1"/>
    </xf>
    <xf numFmtId="44" fontId="3" fillId="5" borderId="5" xfId="0" applyNumberFormat="1" applyFont="1" applyFill="1" applyBorder="1" applyAlignment="1">
      <alignment horizontal="center" vertical="center"/>
    </xf>
    <xf numFmtId="44" fontId="3" fillId="5" borderId="5" xfId="0" applyNumberFormat="1" applyFont="1" applyFill="1" applyBorder="1" applyAlignment="1">
      <alignment horizontal="center" vertical="center" wrapText="1"/>
    </xf>
    <xf numFmtId="44" fontId="3" fillId="5" borderId="2" xfId="0" applyNumberFormat="1" applyFont="1" applyFill="1" applyBorder="1" applyAlignment="1">
      <alignment horizontal="center" vertical="center"/>
    </xf>
    <xf numFmtId="8" fontId="22" fillId="5" borderId="1" xfId="0" applyNumberFormat="1" applyFont="1" applyFill="1" applyBorder="1" applyAlignment="1">
      <alignment vertical="center" wrapText="1"/>
    </xf>
    <xf numFmtId="6" fontId="3" fillId="5" borderId="1" xfId="0" applyNumberFormat="1" applyFont="1" applyFill="1" applyBorder="1" applyAlignment="1">
      <alignment horizontal="center" vertical="center" wrapText="1"/>
    </xf>
    <xf numFmtId="2" fontId="19" fillId="5" borderId="1" xfId="0" applyNumberFormat="1" applyFont="1" applyFill="1" applyBorder="1" applyAlignment="1">
      <alignment horizontal="center"/>
    </xf>
    <xf numFmtId="44" fontId="19" fillId="5" borderId="1" xfId="0" applyNumberFormat="1" applyFont="1" applyFill="1" applyBorder="1" applyAlignment="1">
      <alignment horizontal="center" vertical="center"/>
    </xf>
    <xf numFmtId="44" fontId="19" fillId="5" borderId="1" xfId="0" applyNumberFormat="1" applyFont="1" applyFill="1" applyBorder="1" applyAlignment="1">
      <alignment horizontal="center"/>
    </xf>
    <xf numFmtId="0" fontId="3" fillId="6" borderId="1" xfId="0" applyFont="1" applyFill="1" applyBorder="1" applyAlignment="1">
      <alignment horizontal="left" vertical="center" wrapText="1"/>
    </xf>
    <xf numFmtId="44" fontId="3" fillId="6" borderId="1" xfId="0" applyNumberFormat="1" applyFont="1" applyFill="1" applyBorder="1" applyAlignment="1">
      <alignment horizontal="justify" vertical="center" wrapText="1"/>
    </xf>
    <xf numFmtId="44" fontId="3" fillId="6" borderId="1" xfId="0" applyNumberFormat="1" applyFont="1" applyFill="1" applyBorder="1"/>
    <xf numFmtId="39" fontId="3" fillId="5" borderId="5" xfId="0" applyNumberFormat="1" applyFont="1" applyFill="1" applyBorder="1" applyAlignment="1">
      <alignment horizontal="center" vertical="center" wrapText="1"/>
    </xf>
    <xf numFmtId="6" fontId="22" fillId="5" borderId="1" xfId="0" applyNumberFormat="1" applyFont="1" applyFill="1" applyBorder="1" applyAlignment="1">
      <alignment vertical="center" wrapText="1"/>
    </xf>
    <xf numFmtId="0" fontId="22" fillId="5" borderId="1" xfId="0" applyFont="1" applyFill="1" applyBorder="1" applyAlignment="1">
      <alignment vertical="center" wrapText="1"/>
    </xf>
    <xf numFmtId="0" fontId="23" fillId="5" borderId="1" xfId="0" applyFont="1" applyFill="1" applyBorder="1" applyAlignment="1">
      <alignment horizontal="center" vertical="center"/>
    </xf>
    <xf numFmtId="0" fontId="23" fillId="5" borderId="1" xfId="0" applyFont="1" applyFill="1" applyBorder="1" applyAlignment="1">
      <alignment horizontal="center" vertical="center" wrapText="1"/>
    </xf>
    <xf numFmtId="0" fontId="10" fillId="5" borderId="0" xfId="0" applyFont="1" applyFill="1" applyBorder="1"/>
    <xf numFmtId="167" fontId="19"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4" fontId="3" fillId="5" borderId="8" xfId="0" applyNumberFormat="1" applyFont="1" applyFill="1" applyBorder="1" applyAlignment="1">
      <alignment horizontal="right" vertical="center" wrapText="1"/>
    </xf>
    <xf numFmtId="3" fontId="28" fillId="5" borderId="1" xfId="0" applyNumberFormat="1" applyFont="1" applyFill="1" applyBorder="1" applyAlignment="1">
      <alignment horizontal="center" vertical="center" wrapText="1"/>
    </xf>
    <xf numFmtId="0" fontId="28" fillId="5" borderId="1" xfId="0" applyFont="1" applyFill="1" applyBorder="1" applyAlignment="1">
      <alignment horizontal="center" vertical="center" wrapText="1"/>
    </xf>
    <xf numFmtId="9" fontId="28" fillId="5" borderId="1" xfId="0" applyNumberFormat="1"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0" borderId="8" xfId="0" applyFont="1" applyBorder="1" applyAlignment="1">
      <alignment horizontal="center" vertical="center" wrapText="1"/>
    </xf>
    <xf numFmtId="0" fontId="0" fillId="0" borderId="3" xfId="0" applyBorder="1" applyAlignment="1">
      <alignment horizontal="center" vertical="center" wrapText="1"/>
    </xf>
    <xf numFmtId="0" fontId="3" fillId="0" borderId="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14" fillId="4" borderId="1"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0" fillId="0" borderId="1" xfId="0" applyBorder="1" applyAlignment="1">
      <alignment horizontal="center" vertical="center" wrapText="1"/>
    </xf>
    <xf numFmtId="0" fontId="8" fillId="4" borderId="1" xfId="0" applyFont="1" applyFill="1" applyBorder="1" applyAlignment="1">
      <alignment horizontal="center" vertical="center" wrapText="1"/>
    </xf>
    <xf numFmtId="0" fontId="16" fillId="0" borderId="0" xfId="0" applyFont="1"/>
    <xf numFmtId="0" fontId="0" fillId="0" borderId="0" xfId="0"/>
    <xf numFmtId="0" fontId="3" fillId="0" borderId="1" xfId="0" applyFont="1" applyBorder="1" applyAlignment="1">
      <alignment horizontal="center" vertical="center"/>
    </xf>
    <xf numFmtId="0" fontId="1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3"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3" xfId="0" applyFont="1" applyBorder="1" applyAlignment="1">
      <alignment horizontal="center" vertical="center" wrapText="1"/>
    </xf>
    <xf numFmtId="0" fontId="3" fillId="0" borderId="8" xfId="0" applyFont="1" applyBorder="1" applyAlignment="1">
      <alignment horizontal="justify" vertical="center"/>
    </xf>
    <xf numFmtId="0" fontId="3" fillId="0" borderId="10" xfId="0" applyFont="1" applyBorder="1" applyAlignment="1">
      <alignment horizontal="justify" vertical="center"/>
    </xf>
    <xf numFmtId="0" fontId="3" fillId="0" borderId="3" xfId="0" applyFont="1" applyBorder="1" applyAlignment="1">
      <alignment horizontal="justify" vertical="center"/>
    </xf>
    <xf numFmtId="0" fontId="19" fillId="5" borderId="8"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40" fillId="0" borderId="21" xfId="0" applyFont="1" applyBorder="1" applyAlignment="1">
      <alignment horizontal="center"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14" fillId="4" borderId="8" xfId="0" applyFont="1" applyFill="1" applyBorder="1" applyAlignment="1">
      <alignment horizontal="center"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5" borderId="8"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left" vertical="center" wrapText="1"/>
    </xf>
    <xf numFmtId="4" fontId="3" fillId="5" borderId="8" xfId="0" applyNumberFormat="1" applyFont="1" applyFill="1" applyBorder="1" applyAlignment="1">
      <alignment horizontal="center" vertical="center" wrapText="1"/>
    </xf>
    <xf numFmtId="4" fontId="3" fillId="5" borderId="10"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9"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2" xfId="0" applyFont="1" applyFill="1" applyBorder="1" applyAlignment="1">
      <alignment horizontal="left" vertical="center" wrapText="1"/>
    </xf>
    <xf numFmtId="2" fontId="3" fillId="5" borderId="8" xfId="0" applyNumberFormat="1" applyFont="1" applyFill="1" applyBorder="1" applyAlignment="1">
      <alignment horizontal="center" vertical="center" wrapText="1"/>
    </xf>
    <xf numFmtId="2" fontId="3" fillId="5" borderId="10" xfId="0" applyNumberFormat="1"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0" fontId="3" fillId="0" borderId="0" xfId="0" applyFont="1" applyAlignment="1">
      <alignment horizontal="left" wrapText="1"/>
    </xf>
    <xf numFmtId="0" fontId="0" fillId="5" borderId="10" xfId="0" applyFill="1" applyBorder="1" applyAlignment="1">
      <alignment horizontal="center" vertical="center" wrapText="1"/>
    </xf>
    <xf numFmtId="0" fontId="0" fillId="5" borderId="3" xfId="0" applyFill="1" applyBorder="1" applyAlignment="1">
      <alignment horizontal="center" vertical="center" wrapText="1"/>
    </xf>
    <xf numFmtId="4" fontId="3" fillId="5" borderId="1" xfId="0" applyNumberFormat="1" applyFont="1" applyFill="1" applyBorder="1" applyAlignment="1">
      <alignment horizontal="center" vertical="center" wrapText="1"/>
    </xf>
    <xf numFmtId="0" fontId="3" fillId="5" borderId="8" xfId="0" applyFont="1" applyFill="1" applyBorder="1" applyAlignment="1">
      <alignment horizontal="justify" vertical="center" wrapText="1"/>
    </xf>
    <xf numFmtId="0" fontId="3" fillId="5" borderId="10" xfId="0" applyFont="1" applyFill="1" applyBorder="1" applyAlignment="1">
      <alignment horizontal="justify" vertical="center" wrapText="1"/>
    </xf>
    <xf numFmtId="0" fontId="3" fillId="5" borderId="3" xfId="0" applyFont="1" applyFill="1" applyBorder="1" applyAlignment="1">
      <alignment horizontal="justify" vertical="center" wrapText="1"/>
    </xf>
    <xf numFmtId="44" fontId="3" fillId="5" borderId="8" xfId="0" applyNumberFormat="1" applyFont="1" applyFill="1" applyBorder="1" applyAlignment="1">
      <alignment horizontal="center" vertical="center" wrapText="1"/>
    </xf>
    <xf numFmtId="44" fontId="3" fillId="5" borderId="10" xfId="0" applyNumberFormat="1" applyFont="1" applyFill="1" applyBorder="1" applyAlignment="1">
      <alignment horizontal="center" vertical="center" wrapText="1"/>
    </xf>
    <xf numFmtId="44" fontId="3" fillId="5" borderId="3" xfId="0" applyNumberFormat="1" applyFont="1" applyFill="1" applyBorder="1" applyAlignment="1">
      <alignment horizontal="center" vertical="center" wrapText="1"/>
    </xf>
    <xf numFmtId="0" fontId="3" fillId="5" borderId="8"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9" xfId="0" quotePrefix="1" applyFont="1" applyFill="1" applyBorder="1" applyAlignment="1">
      <alignment horizontal="left" vertical="center" wrapText="1"/>
    </xf>
    <xf numFmtId="0" fontId="3" fillId="5" borderId="0" xfId="0" applyFont="1" applyFill="1" applyBorder="1" applyAlignment="1">
      <alignment horizontal="left" vertical="center" wrapText="1"/>
    </xf>
    <xf numFmtId="44" fontId="19" fillId="5" borderId="9" xfId="0" applyNumberFormat="1" applyFont="1" applyFill="1" applyBorder="1" applyAlignment="1">
      <alignment horizontal="justify" vertical="center" wrapText="1"/>
    </xf>
    <xf numFmtId="0" fontId="32" fillId="5" borderId="11" xfId="0" applyFont="1" applyFill="1" applyBorder="1"/>
    <xf numFmtId="0" fontId="32" fillId="5" borderId="7" xfId="0" applyFont="1" applyFill="1" applyBorder="1"/>
    <xf numFmtId="0" fontId="32" fillId="5" borderId="12" xfId="0" applyFont="1" applyFill="1" applyBorder="1"/>
    <xf numFmtId="0" fontId="32" fillId="5" borderId="0" xfId="0" applyFont="1" applyFill="1" applyBorder="1"/>
    <xf numFmtId="0" fontId="32" fillId="5" borderId="13" xfId="0" applyFont="1" applyFill="1" applyBorder="1"/>
    <xf numFmtId="0" fontId="32" fillId="5" borderId="4" xfId="0" applyFont="1" applyFill="1" applyBorder="1"/>
    <xf numFmtId="0" fontId="32" fillId="5" borderId="14" xfId="0" applyFont="1" applyFill="1" applyBorder="1"/>
    <xf numFmtId="0" fontId="32" fillId="5" borderId="2" xfId="0" applyFont="1" applyFill="1" applyBorder="1"/>
    <xf numFmtId="0" fontId="3" fillId="5" borderId="10" xfId="0" applyFont="1" applyFill="1" applyBorder="1" applyAlignment="1">
      <alignment vertical="center" wrapText="1"/>
    </xf>
    <xf numFmtId="0" fontId="3" fillId="5" borderId="3" xfId="0" applyFont="1" applyFill="1" applyBorder="1" applyAlignment="1">
      <alignment vertical="center" wrapText="1"/>
    </xf>
    <xf numFmtId="0" fontId="0" fillId="5" borderId="10" xfId="0" applyFill="1" applyBorder="1" applyAlignment="1">
      <alignment vertical="center" wrapText="1"/>
    </xf>
    <xf numFmtId="0" fontId="0" fillId="5" borderId="3" xfId="0" applyFill="1" applyBorder="1" applyAlignment="1">
      <alignment vertical="center" wrapText="1"/>
    </xf>
    <xf numFmtId="0" fontId="10" fillId="0" borderId="0" xfId="0" applyFont="1" applyAlignment="1">
      <alignment horizontal="left" wrapText="1"/>
    </xf>
    <xf numFmtId="4" fontId="3" fillId="5" borderId="8" xfId="0" applyNumberFormat="1" applyFont="1" applyFill="1" applyBorder="1" applyAlignment="1">
      <alignment horizontal="center" vertical="center"/>
    </xf>
    <xf numFmtId="0" fontId="0" fillId="5" borderId="10" xfId="0" applyFill="1" applyBorder="1" applyAlignment="1">
      <alignment horizontal="center" vertical="center"/>
    </xf>
    <xf numFmtId="0" fontId="0" fillId="5" borderId="3" xfId="0" applyFill="1" applyBorder="1" applyAlignment="1">
      <alignment horizontal="center" vertical="center"/>
    </xf>
    <xf numFmtId="0" fontId="3" fillId="6" borderId="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3" fillId="6" borderId="1" xfId="0" applyFont="1" applyFill="1" applyBorder="1" applyAlignment="1">
      <alignment horizontal="left" vertical="center" wrapText="1"/>
    </xf>
    <xf numFmtId="4" fontId="3" fillId="6" borderId="8" xfId="0" applyNumberFormat="1" applyFont="1" applyFill="1" applyBorder="1" applyAlignment="1">
      <alignment horizontal="center" vertical="center" wrapText="1"/>
    </xf>
    <xf numFmtId="4" fontId="3"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6" borderId="10" xfId="0" applyFill="1" applyBorder="1" applyAlignment="1">
      <alignment horizontal="center" vertical="center" wrapText="1"/>
    </xf>
    <xf numFmtId="0" fontId="0" fillId="6" borderId="3" xfId="0" applyFill="1" applyBorder="1" applyAlignment="1">
      <alignment horizontal="center" vertical="center" wrapText="1"/>
    </xf>
    <xf numFmtId="0" fontId="3" fillId="5" borderId="7" xfId="0" applyFont="1" applyFill="1" applyBorder="1" applyAlignment="1">
      <alignment horizontal="center" vertical="center" wrapText="1"/>
    </xf>
    <xf numFmtId="4" fontId="3" fillId="5" borderId="10" xfId="0" applyNumberFormat="1" applyFont="1" applyFill="1" applyBorder="1" applyAlignment="1">
      <alignment horizontal="center" vertical="center"/>
    </xf>
    <xf numFmtId="4" fontId="3" fillId="5" borderId="3" xfId="0" applyNumberFormat="1" applyFont="1" applyFill="1" applyBorder="1" applyAlignment="1">
      <alignment horizontal="center" vertical="center"/>
    </xf>
    <xf numFmtId="0" fontId="3" fillId="5" borderId="9" xfId="0" applyNumberFormat="1" applyFont="1" applyFill="1" applyBorder="1" applyAlignment="1">
      <alignment vertical="center"/>
    </xf>
    <xf numFmtId="0" fontId="3" fillId="5" borderId="11" xfId="0" applyNumberFormat="1" applyFont="1" applyFill="1" applyBorder="1" applyAlignment="1">
      <alignment vertical="center"/>
    </xf>
    <xf numFmtId="0" fontId="3" fillId="5" borderId="7" xfId="0" applyNumberFormat="1" applyFont="1" applyFill="1" applyBorder="1" applyAlignment="1">
      <alignment vertical="center"/>
    </xf>
    <xf numFmtId="0" fontId="3" fillId="5" borderId="12" xfId="0" applyNumberFormat="1" applyFont="1" applyFill="1" applyBorder="1" applyAlignment="1">
      <alignment vertical="center"/>
    </xf>
    <xf numFmtId="0" fontId="3" fillId="5" borderId="0" xfId="0" applyNumberFormat="1" applyFont="1" applyFill="1" applyBorder="1" applyAlignment="1">
      <alignment vertical="center"/>
    </xf>
    <xf numFmtId="0" fontId="3" fillId="5" borderId="13" xfId="0" applyNumberFormat="1" applyFont="1" applyFill="1" applyBorder="1" applyAlignment="1">
      <alignment vertical="center"/>
    </xf>
    <xf numFmtId="0" fontId="3" fillId="5" borderId="4" xfId="0" applyNumberFormat="1" applyFont="1" applyFill="1" applyBorder="1" applyAlignment="1">
      <alignment vertical="center"/>
    </xf>
    <xf numFmtId="0" fontId="3" fillId="5" borderId="14" xfId="0" applyNumberFormat="1" applyFont="1" applyFill="1" applyBorder="1" applyAlignment="1">
      <alignment vertical="center"/>
    </xf>
    <xf numFmtId="0" fontId="3" fillId="5" borderId="2" xfId="0" applyNumberFormat="1" applyFont="1" applyFill="1" applyBorder="1" applyAlignment="1">
      <alignment vertical="center"/>
    </xf>
    <xf numFmtId="44" fontId="3" fillId="5" borderId="9" xfId="0" applyNumberFormat="1" applyFont="1" applyFill="1" applyBorder="1" applyAlignment="1">
      <alignment horizontal="left" vertical="center"/>
    </xf>
    <xf numFmtId="0" fontId="3" fillId="5" borderId="11" xfId="0" applyFont="1" applyFill="1" applyBorder="1" applyAlignment="1">
      <alignment horizontal="left"/>
    </xf>
    <xf numFmtId="0" fontId="3" fillId="5" borderId="7" xfId="0" applyFont="1" applyFill="1" applyBorder="1" applyAlignment="1">
      <alignment horizontal="left"/>
    </xf>
    <xf numFmtId="0" fontId="3" fillId="5" borderId="12" xfId="0" applyFont="1" applyFill="1" applyBorder="1" applyAlignment="1">
      <alignment horizontal="left"/>
    </xf>
    <xf numFmtId="0" fontId="3" fillId="5" borderId="0" xfId="0" applyFont="1" applyFill="1" applyBorder="1" applyAlignment="1">
      <alignment horizontal="left"/>
    </xf>
    <xf numFmtId="0" fontId="3" fillId="5" borderId="13" xfId="0" applyFont="1" applyFill="1" applyBorder="1" applyAlignment="1">
      <alignment horizontal="left"/>
    </xf>
    <xf numFmtId="0" fontId="3" fillId="5" borderId="4" xfId="0" applyFont="1" applyFill="1" applyBorder="1" applyAlignment="1">
      <alignment horizontal="left"/>
    </xf>
    <xf numFmtId="0" fontId="3" fillId="5" borderId="14" xfId="0" applyFont="1" applyFill="1" applyBorder="1" applyAlignment="1">
      <alignment horizontal="left"/>
    </xf>
    <xf numFmtId="0" fontId="3" fillId="5" borderId="2" xfId="0" applyFont="1" applyFill="1" applyBorder="1" applyAlignment="1">
      <alignment horizontal="left"/>
    </xf>
    <xf numFmtId="44" fontId="3" fillId="5" borderId="9" xfId="0" applyNumberFormat="1" applyFont="1" applyFill="1" applyBorder="1" applyAlignment="1">
      <alignment horizontal="left" vertical="center" wrapText="1"/>
    </xf>
    <xf numFmtId="44" fontId="3" fillId="5" borderId="11" xfId="0" applyNumberFormat="1" applyFont="1" applyFill="1" applyBorder="1" applyAlignment="1">
      <alignment horizontal="left" vertical="center" wrapText="1"/>
    </xf>
    <xf numFmtId="44" fontId="3" fillId="5" borderId="7" xfId="0" applyNumberFormat="1" applyFont="1" applyFill="1" applyBorder="1" applyAlignment="1">
      <alignment horizontal="left" vertical="center" wrapText="1"/>
    </xf>
    <xf numFmtId="44" fontId="3" fillId="5" borderId="12" xfId="0" applyNumberFormat="1" applyFont="1" applyFill="1" applyBorder="1" applyAlignment="1">
      <alignment horizontal="left" vertical="center" wrapText="1"/>
    </xf>
    <xf numFmtId="44" fontId="3" fillId="5" borderId="0" xfId="0" applyNumberFormat="1" applyFont="1" applyFill="1" applyBorder="1" applyAlignment="1">
      <alignment horizontal="left" vertical="center" wrapText="1"/>
    </xf>
    <xf numFmtId="44" fontId="3" fillId="5" borderId="13" xfId="0" applyNumberFormat="1" applyFont="1" applyFill="1" applyBorder="1" applyAlignment="1">
      <alignment horizontal="left" vertical="center" wrapText="1"/>
    </xf>
    <xf numFmtId="44" fontId="3" fillId="5" borderId="4" xfId="0" applyNumberFormat="1" applyFont="1" applyFill="1" applyBorder="1" applyAlignment="1">
      <alignment horizontal="left" vertical="center" wrapText="1"/>
    </xf>
    <xf numFmtId="44" fontId="3" fillId="5" borderId="14" xfId="0" applyNumberFormat="1" applyFont="1" applyFill="1" applyBorder="1" applyAlignment="1">
      <alignment horizontal="left" vertical="center" wrapText="1"/>
    </xf>
    <xf numFmtId="44" fontId="3" fillId="5" borderId="2" xfId="0" applyNumberFormat="1" applyFont="1" applyFill="1" applyBorder="1" applyAlignment="1">
      <alignment horizontal="left" vertical="center" wrapText="1"/>
    </xf>
    <xf numFmtId="2" fontId="3" fillId="5" borderId="8" xfId="0" applyNumberFormat="1" applyFont="1" applyFill="1" applyBorder="1" applyAlignment="1">
      <alignment horizontal="center" vertical="center"/>
    </xf>
    <xf numFmtId="2" fontId="3" fillId="5" borderId="10" xfId="0" applyNumberFormat="1" applyFont="1" applyFill="1" applyBorder="1" applyAlignment="1">
      <alignment horizontal="center" vertical="center"/>
    </xf>
    <xf numFmtId="2" fontId="3" fillId="5" borderId="3" xfId="0" applyNumberFormat="1" applyFont="1" applyFill="1" applyBorder="1" applyAlignment="1">
      <alignment horizontal="center" vertical="center"/>
    </xf>
    <xf numFmtId="0" fontId="3" fillId="5" borderId="9" xfId="0" applyFont="1" applyFill="1" applyBorder="1" applyAlignment="1">
      <alignment vertical="center" wrapText="1"/>
    </xf>
    <xf numFmtId="0" fontId="3" fillId="5" borderId="11" xfId="0" applyFont="1" applyFill="1" applyBorder="1" applyAlignment="1">
      <alignment vertical="center" wrapText="1"/>
    </xf>
    <xf numFmtId="0" fontId="3" fillId="5" borderId="7" xfId="0" applyFont="1" applyFill="1" applyBorder="1" applyAlignment="1">
      <alignment vertical="center" wrapText="1"/>
    </xf>
    <xf numFmtId="0" fontId="3" fillId="5" borderId="12" xfId="0" applyFont="1" applyFill="1" applyBorder="1" applyAlignment="1">
      <alignment vertical="center" wrapText="1"/>
    </xf>
    <xf numFmtId="0" fontId="3" fillId="5" borderId="0" xfId="0" applyFont="1" applyFill="1" applyBorder="1" applyAlignment="1">
      <alignment vertical="center" wrapText="1"/>
    </xf>
    <xf numFmtId="0" fontId="3" fillId="5" borderId="13" xfId="0" applyFont="1" applyFill="1" applyBorder="1" applyAlignment="1">
      <alignment vertical="center" wrapText="1"/>
    </xf>
    <xf numFmtId="0" fontId="3" fillId="5" borderId="4" xfId="0" applyFont="1" applyFill="1" applyBorder="1" applyAlignment="1">
      <alignment vertical="center" wrapText="1"/>
    </xf>
    <xf numFmtId="0" fontId="3" fillId="5" borderId="14" xfId="0" applyFont="1" applyFill="1" applyBorder="1" applyAlignment="1">
      <alignment vertical="center" wrapText="1"/>
    </xf>
    <xf numFmtId="0" fontId="3" fillId="5" borderId="2" xfId="0" applyFont="1" applyFill="1" applyBorder="1" applyAlignment="1">
      <alignment vertical="center" wrapText="1"/>
    </xf>
    <xf numFmtId="0" fontId="3" fillId="0" borderId="0" xfId="0" applyFont="1" applyBorder="1" applyAlignment="1">
      <alignment horizontal="left" vertical="center" wrapText="1"/>
    </xf>
    <xf numFmtId="0" fontId="3" fillId="0" borderId="11"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2" xfId="0" applyFont="1" applyBorder="1" applyAlignment="1">
      <alignment vertical="center" wrapText="1"/>
    </xf>
    <xf numFmtId="0" fontId="19" fillId="5" borderId="8" xfId="0" applyFont="1" applyFill="1" applyBorder="1" applyAlignment="1">
      <alignment horizontal="justify" vertical="center" wrapText="1"/>
    </xf>
    <xf numFmtId="0" fontId="19" fillId="5" borderId="10" xfId="0" applyFont="1" applyFill="1" applyBorder="1" applyAlignment="1">
      <alignment horizontal="justify" vertical="center" wrapText="1"/>
    </xf>
    <xf numFmtId="0" fontId="19" fillId="5" borderId="3" xfId="0" applyFont="1" applyFill="1" applyBorder="1" applyAlignment="1">
      <alignment horizontal="justify" vertical="center" wrapText="1"/>
    </xf>
    <xf numFmtId="0" fontId="3" fillId="5" borderId="11" xfId="0" applyFont="1" applyFill="1" applyBorder="1" applyAlignment="1">
      <alignment horizontal="left" vertical="center"/>
    </xf>
    <xf numFmtId="0" fontId="3" fillId="5" borderId="7" xfId="0" applyFont="1" applyFill="1" applyBorder="1" applyAlignment="1">
      <alignment horizontal="left" vertical="center"/>
    </xf>
    <xf numFmtId="0" fontId="3" fillId="5" borderId="12" xfId="0" applyFont="1" applyFill="1" applyBorder="1" applyAlignment="1">
      <alignment horizontal="left" vertical="center"/>
    </xf>
    <xf numFmtId="0" fontId="3" fillId="5" borderId="0" xfId="0" applyFont="1" applyFill="1" applyBorder="1" applyAlignment="1">
      <alignment horizontal="left" vertical="center"/>
    </xf>
    <xf numFmtId="0" fontId="3" fillId="5" borderId="13" xfId="0" applyFont="1" applyFill="1" applyBorder="1" applyAlignment="1">
      <alignment horizontal="left" vertical="center"/>
    </xf>
    <xf numFmtId="0" fontId="3" fillId="5" borderId="4" xfId="0" applyFont="1" applyFill="1" applyBorder="1" applyAlignment="1">
      <alignment horizontal="left" vertical="center"/>
    </xf>
    <xf numFmtId="0" fontId="3" fillId="5" borderId="14" xfId="0" applyFont="1" applyFill="1" applyBorder="1" applyAlignment="1">
      <alignment horizontal="left" vertical="center"/>
    </xf>
    <xf numFmtId="0" fontId="3" fillId="5" borderId="2" xfId="0" applyFont="1" applyFill="1" applyBorder="1" applyAlignment="1">
      <alignment horizontal="left" vertical="center"/>
    </xf>
    <xf numFmtId="44" fontId="3" fillId="0" borderId="9" xfId="0" applyNumberFormat="1"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4" fontId="3" fillId="0" borderId="8"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21" fillId="0" borderId="8" xfId="0" applyFont="1" applyBorder="1" applyAlignment="1">
      <alignment horizontal="center" vertical="center" wrapText="1"/>
    </xf>
    <xf numFmtId="0" fontId="0" fillId="0" borderId="10" xfId="0" applyBorder="1" applyAlignment="1">
      <alignment horizontal="center" vertical="center" wrapText="1"/>
    </xf>
    <xf numFmtId="0" fontId="3" fillId="0" borderId="9" xfId="0" applyFont="1" applyBorder="1" applyAlignment="1">
      <alignment horizontal="justify"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4" xfId="0" applyFont="1" applyBorder="1" applyAlignment="1">
      <alignment vertical="center" wrapText="1"/>
    </xf>
    <xf numFmtId="0" fontId="3" fillId="5" borderId="0" xfId="0" applyFont="1" applyFill="1" applyAlignment="1">
      <alignment vertical="center" wrapText="1"/>
    </xf>
    <xf numFmtId="0" fontId="3" fillId="0" borderId="9" xfId="0" applyFont="1" applyBorder="1" applyAlignment="1">
      <alignment vertical="center" wrapText="1"/>
    </xf>
    <xf numFmtId="0" fontId="25" fillId="0" borderId="0" xfId="0" applyFont="1" applyAlignment="1">
      <alignment horizontal="left"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13" fillId="0" borderId="11" xfId="0" applyFont="1" applyBorder="1" applyAlignment="1">
      <alignment vertical="center" wrapText="1"/>
    </xf>
    <xf numFmtId="0" fontId="13" fillId="0" borderId="7" xfId="0" applyFont="1" applyBorder="1" applyAlignment="1">
      <alignment vertical="center" wrapText="1"/>
    </xf>
    <xf numFmtId="0" fontId="13" fillId="0" borderId="12"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0" borderId="13" xfId="0" applyFont="1" applyBorder="1" applyAlignment="1">
      <alignment vertical="center" wrapText="1"/>
    </xf>
    <xf numFmtId="0" fontId="13" fillId="0" borderId="4" xfId="0" applyFont="1" applyBorder="1" applyAlignment="1">
      <alignment horizontal="left" vertical="center" wrapText="1"/>
    </xf>
    <xf numFmtId="0" fontId="13" fillId="0" borderId="14" xfId="0" applyFont="1" applyBorder="1" applyAlignment="1">
      <alignment horizontal="left" vertical="center" wrapText="1"/>
    </xf>
    <xf numFmtId="0" fontId="13" fillId="0" borderId="14" xfId="0" applyFont="1" applyBorder="1" applyAlignment="1">
      <alignment vertical="center" wrapText="1"/>
    </xf>
    <xf numFmtId="0" fontId="13" fillId="0" borderId="2" xfId="0" applyFont="1" applyBorder="1" applyAlignment="1">
      <alignmen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 xfId="0" applyBorder="1" applyAlignment="1">
      <alignment horizontal="left" vertical="center" wrapText="1"/>
    </xf>
    <xf numFmtId="4" fontId="19" fillId="0" borderId="8" xfId="0" applyNumberFormat="1" applyFont="1" applyBorder="1" applyAlignment="1">
      <alignment horizontal="center" vertical="center" wrapText="1"/>
    </xf>
    <xf numFmtId="4" fontId="0" fillId="0" borderId="10" xfId="0" applyNumberFormat="1" applyBorder="1" applyAlignment="1">
      <alignment horizontal="center" vertical="center" wrapText="1"/>
    </xf>
    <xf numFmtId="4" fontId="0" fillId="0" borderId="3" xfId="0" applyNumberFormat="1" applyBorder="1" applyAlignment="1">
      <alignment horizontal="center" vertical="center" wrapText="1"/>
    </xf>
    <xf numFmtId="0" fontId="27" fillId="0" borderId="0" xfId="0" applyFont="1" applyAlignment="1">
      <alignment horizontal="left" wrapText="1"/>
    </xf>
    <xf numFmtId="0" fontId="3" fillId="5" borderId="9"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9" xfId="0" applyFont="1" applyFill="1" applyBorder="1" applyAlignment="1">
      <alignment horizontal="justify" vertical="center" wrapText="1"/>
    </xf>
    <xf numFmtId="0" fontId="3" fillId="5" borderId="11" xfId="0" applyFont="1" applyFill="1" applyBorder="1" applyAlignment="1">
      <alignment horizontal="justify" vertical="center" wrapText="1"/>
    </xf>
    <xf numFmtId="0" fontId="3" fillId="5" borderId="7" xfId="0" applyFont="1" applyFill="1" applyBorder="1" applyAlignment="1">
      <alignment horizontal="justify" vertical="center" wrapText="1"/>
    </xf>
    <xf numFmtId="0" fontId="3" fillId="5" borderId="12" xfId="0" applyFont="1" applyFill="1" applyBorder="1" applyAlignment="1">
      <alignment horizontal="justify" vertical="center" wrapText="1"/>
    </xf>
    <xf numFmtId="0" fontId="3" fillId="5" borderId="0" xfId="0" applyFont="1" applyFill="1" applyAlignment="1">
      <alignment horizontal="justify" vertical="center" wrapText="1"/>
    </xf>
    <xf numFmtId="0" fontId="3" fillId="5" borderId="13" xfId="0" applyFont="1" applyFill="1" applyBorder="1" applyAlignment="1">
      <alignment horizontal="justify" vertical="center" wrapText="1"/>
    </xf>
    <xf numFmtId="0" fontId="3" fillId="5" borderId="4" xfId="0" applyFont="1" applyFill="1" applyBorder="1" applyAlignment="1">
      <alignment horizontal="justify" vertical="center" wrapText="1"/>
    </xf>
    <xf numFmtId="0" fontId="3" fillId="5" borderId="14" xfId="0" applyFont="1" applyFill="1" applyBorder="1" applyAlignment="1">
      <alignment horizontal="justify" vertical="center" wrapText="1"/>
    </xf>
    <xf numFmtId="0" fontId="3" fillId="5" borderId="2" xfId="0" applyFont="1" applyFill="1" applyBorder="1" applyAlignment="1">
      <alignment horizontal="justify" vertical="center" wrapText="1"/>
    </xf>
    <xf numFmtId="0" fontId="14" fillId="4" borderId="3" xfId="0" applyFont="1" applyFill="1" applyBorder="1" applyAlignment="1">
      <alignment horizontal="center" vertical="center" wrapText="1"/>
    </xf>
  </cellXfs>
  <cellStyles count="2">
    <cellStyle name="Normal" xfId="0" builtinId="0"/>
    <cellStyle name="Percent" xfId="1" builtinId="5"/>
  </cellStyles>
  <dxfs count="10">
    <dxf>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medium">
          <color rgb="FF92D050"/>
        </left>
        <right style="medium">
          <color rgb="FF92D050"/>
        </right>
        <top style="medium">
          <color rgb="FF92D050"/>
        </top>
        <bottom style="medium">
          <color rgb="FF92D050"/>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9"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180974</xdr:colOff>
      <xdr:row>0</xdr:row>
      <xdr:rowOff>123825</xdr:rowOff>
    </xdr:from>
    <xdr:to>
      <xdr:col>20</xdr:col>
      <xdr:colOff>542925</xdr:colOff>
      <xdr:row>32</xdr:row>
      <xdr:rowOff>133351</xdr:rowOff>
    </xdr:to>
    <xdr:sp macro="" textlink="">
      <xdr:nvSpPr>
        <xdr:cNvPr id="6" name="TextBox 2">
          <a:extLst>
            <a:ext uri="{FF2B5EF4-FFF2-40B4-BE49-F238E27FC236}">
              <a16:creationId xmlns:a16="http://schemas.microsoft.com/office/drawing/2014/main" id="{C13E7ED7-4146-4D73-91D8-330D93B8C736}"/>
            </a:ext>
          </a:extLst>
        </xdr:cNvPr>
        <xdr:cNvSpPr txBox="1"/>
      </xdr:nvSpPr>
      <xdr:spPr>
        <a:xfrm>
          <a:off x="180974" y="123825"/>
          <a:ext cx="14077951" cy="5800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latin typeface="Arial Narrow" panose="020B0606020202030204" pitchFamily="34" charset="0"/>
            </a:rPr>
            <a:t>2020 WILDFIRE</a:t>
          </a:r>
          <a:r>
            <a:rPr lang="en-US" sz="2400" b="1" baseline="0">
              <a:latin typeface="Arial Narrow" panose="020B0606020202030204" pitchFamily="34" charset="0"/>
            </a:rPr>
            <a:t> </a:t>
          </a:r>
          <a:r>
            <a:rPr lang="en-US" sz="2400" b="1">
              <a:latin typeface="Arial Narrow" panose="020B0606020202030204" pitchFamily="34" charset="0"/>
            </a:rPr>
            <a:t>MITIGATION PLAN FINAL ACTION STATEMENT</a:t>
          </a:r>
          <a:r>
            <a:rPr lang="en-US" sz="2400" b="1" baseline="0">
              <a:latin typeface="Arial Narrow" panose="020B0606020202030204" pitchFamily="34" charset="0"/>
            </a:rPr>
            <a:t> </a:t>
          </a:r>
          <a:r>
            <a:rPr lang="en-US" sz="2400" b="1">
              <a:latin typeface="Arial Narrow" panose="020B0606020202030204" pitchFamily="34" charset="0"/>
            </a:rPr>
            <a:t>REFILING WITH QUARTERLY REPORT UPDATE</a:t>
          </a:r>
        </a:p>
        <a:p>
          <a:r>
            <a:rPr lang="en-US" sz="1600" b="1">
              <a:solidFill>
                <a:schemeClr val="tx1">
                  <a:lumMod val="65000"/>
                  <a:lumOff val="35000"/>
                </a:schemeClr>
              </a:solidFill>
            </a:rPr>
            <a:t>Attachment 1 </a:t>
          </a:r>
          <a:r>
            <a:rPr lang="en-US" sz="1600" b="1"/>
            <a:t>Workbook</a:t>
          </a:r>
          <a:r>
            <a:rPr lang="en-US" sz="1600" b="1" baseline="0"/>
            <a:t> (Tables 1 - 31) </a:t>
          </a:r>
          <a:r>
            <a:rPr lang="en-US" sz="1600" b="1" baseline="0">
              <a:solidFill>
                <a:srgbClr val="C00000"/>
              </a:solidFill>
            </a:rPr>
            <a:t>REDLINES</a:t>
          </a:r>
        </a:p>
        <a:p>
          <a:endParaRPr lang="en-US" sz="1600" b="1"/>
        </a:p>
        <a:p>
          <a:r>
            <a:rPr lang="en-US" sz="1400" b="1">
              <a:solidFill>
                <a:srgbClr val="0070C0"/>
              </a:solidFill>
            </a:rPr>
            <a:t>September</a:t>
          </a:r>
          <a:r>
            <a:rPr lang="en-US" sz="1400" b="1" baseline="0">
              <a:solidFill>
                <a:srgbClr val="0070C0"/>
              </a:solidFill>
            </a:rPr>
            <a:t> 18, 2020</a:t>
          </a: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r>
            <a:rPr lang="en-US" sz="1400" b="0" baseline="0">
              <a:solidFill>
                <a:schemeClr val="tx1">
                  <a:lumMod val="85000"/>
                  <a:lumOff val="15000"/>
                </a:schemeClr>
              </a:solidFill>
              <a:latin typeface="+mn-lt"/>
              <a:ea typeface="+mn-ea"/>
              <a:cs typeface="+mn-cs"/>
            </a:rPr>
            <a:t>For the filed Wildfire Mitigation Plan (WMP) Attachment 1 Redline Workbook, BVES presents comparable changes made against BVES's May 22, 2020 Errata Filing (Errata), in which:</a:t>
          </a:r>
        </a:p>
        <a:p>
          <a:r>
            <a:rPr lang="en-US" sz="1400" b="1" baseline="0">
              <a:solidFill>
                <a:srgbClr val="0070C0"/>
              </a:solidFill>
            </a:rPr>
            <a:t>	</a:t>
          </a:r>
          <a:r>
            <a:rPr lang="en-US" sz="1400" b="0" baseline="0">
              <a:solidFill>
                <a:srgbClr val="FF0000"/>
              </a:solidFill>
            </a:rPr>
            <a:t>Red Text </a:t>
          </a:r>
          <a:r>
            <a:rPr lang="en-US" sz="1400" b="0" baseline="0">
              <a:solidFill>
                <a:schemeClr val="tx1">
                  <a:lumMod val="85000"/>
                  <a:lumOff val="15000"/>
                </a:schemeClr>
              </a:solidFill>
            </a:rPr>
            <a:t>- updated values to the latest filed Errata submission; </a:t>
          </a:r>
        </a:p>
        <a:p>
          <a:r>
            <a:rPr lang="en-US" sz="1400" b="1" baseline="0">
              <a:solidFill>
                <a:srgbClr val="0070C0"/>
              </a:solidFill>
            </a:rPr>
            <a:t>	</a:t>
          </a:r>
          <a:r>
            <a:rPr lang="en-US" sz="1400" b="0" strike="sngStrike" baseline="0">
              <a:solidFill>
                <a:schemeClr val="tx1">
                  <a:lumMod val="85000"/>
                  <a:lumOff val="15000"/>
                </a:schemeClr>
              </a:solidFill>
              <a:latin typeface="+mn-lt"/>
              <a:ea typeface="+mn-ea"/>
              <a:cs typeface="+mn-cs"/>
            </a:rPr>
            <a:t>Strikethrough</a:t>
          </a:r>
          <a:r>
            <a:rPr lang="en-US" sz="1400" b="0" baseline="0">
              <a:solidFill>
                <a:schemeClr val="tx1">
                  <a:lumMod val="85000"/>
                  <a:lumOff val="15000"/>
                </a:schemeClr>
              </a:solidFill>
              <a:latin typeface="+mn-lt"/>
              <a:ea typeface="+mn-ea"/>
              <a:cs typeface="+mn-cs"/>
            </a:rPr>
            <a:t> - removed line item from the latest Errata submission; and</a:t>
          </a:r>
        </a:p>
        <a:p>
          <a:r>
            <a:rPr lang="en-US" sz="1400" b="1" baseline="0">
              <a:solidFill>
                <a:srgbClr val="0070C0"/>
              </a:solidFill>
            </a:rPr>
            <a:t>		     </a:t>
          </a:r>
          <a:r>
            <a:rPr lang="en-US" sz="1400" b="0" baseline="0">
              <a:solidFill>
                <a:schemeClr val="tx1">
                  <a:lumMod val="85000"/>
                  <a:lumOff val="15000"/>
                </a:schemeClr>
              </a:solidFill>
              <a:latin typeface="+mn-lt"/>
              <a:ea typeface="+mn-ea"/>
              <a:cs typeface="+mn-cs"/>
            </a:rPr>
            <a:t>- New Cell and/or line item included since the filed Errata.</a:t>
          </a:r>
        </a:p>
        <a:p>
          <a:endParaRPr lang="en-US" sz="1600" b="0" baseline="0">
            <a:solidFill>
              <a:schemeClr val="tx1">
                <a:lumMod val="85000"/>
                <a:lumOff val="15000"/>
              </a:schemeClr>
            </a:solidFill>
            <a:latin typeface="+mn-lt"/>
            <a:ea typeface="+mn-ea"/>
            <a:cs typeface="+mn-cs"/>
          </a:endParaRPr>
        </a:p>
        <a:p>
          <a:endParaRPr lang="en-US" sz="1600" b="0" baseline="0">
            <a:solidFill>
              <a:schemeClr val="tx1">
                <a:lumMod val="85000"/>
                <a:lumOff val="15000"/>
              </a:schemeClr>
            </a:solidFill>
            <a:latin typeface="+mn-lt"/>
            <a:ea typeface="+mn-ea"/>
            <a:cs typeface="+mn-cs"/>
          </a:endParaRPr>
        </a:p>
        <a:p>
          <a:r>
            <a:rPr lang="en-US" sz="1200" b="0" baseline="0">
              <a:solidFill>
                <a:schemeClr val="tx1">
                  <a:lumMod val="85000"/>
                  <a:lumOff val="15000"/>
                </a:schemeClr>
              </a:solidFill>
              <a:latin typeface="+mn-lt"/>
              <a:ea typeface="+mn-ea"/>
              <a:cs typeface="+mn-cs"/>
            </a:rPr>
            <a:t>BVES also presents updates for its complete metrics tracking period of June 2019 - May 2020 pursuant to its approved 2019 WMP. Additional annual updates and programmatic activities are reflected in this filing to provide an accurate and current understanding of the utility's  progress in reducing wildfire and PSPS risk by achieving project and program milestones. This 2020 WMP Refiling also includes responses to Class A and B deficiencies issued in Resolution WSD-006 and Draft Resolution WSD-010 satisfying information required in the quarterly report update as directed by the Final Action Statement on BVES's 2020 WMP refiling requirements. This workbook only reports on Attachment 1 required Tables (1-31).</a:t>
          </a:r>
        </a:p>
      </xdr:txBody>
    </xdr:sp>
    <xdr:clientData/>
  </xdr:twoCellAnchor>
  <xdr:twoCellAnchor>
    <xdr:from>
      <xdr:col>1</xdr:col>
      <xdr:colOff>419100</xdr:colOff>
      <xdr:row>24</xdr:row>
      <xdr:rowOff>142874</xdr:rowOff>
    </xdr:from>
    <xdr:to>
      <xdr:col>3</xdr:col>
      <xdr:colOff>228600</xdr:colOff>
      <xdr:row>26</xdr:row>
      <xdr:rowOff>19049</xdr:rowOff>
    </xdr:to>
    <xdr:sp macro="" textlink="">
      <xdr:nvSpPr>
        <xdr:cNvPr id="5" name="Rectangle 4">
          <a:extLst>
            <a:ext uri="{FF2B5EF4-FFF2-40B4-BE49-F238E27FC236}">
              <a16:creationId xmlns:a16="http://schemas.microsoft.com/office/drawing/2014/main" id="{939B220A-A63A-4969-ACA6-99DA501AC4F9}"/>
            </a:ext>
          </a:extLst>
        </xdr:cNvPr>
        <xdr:cNvSpPr/>
      </xdr:nvSpPr>
      <xdr:spPr>
        <a:xfrm>
          <a:off x="1104900" y="4486274"/>
          <a:ext cx="1181100" cy="23812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lumMod val="85000"/>
                  <a:lumOff val="15000"/>
                </a:schemeClr>
              </a:solidFill>
            </a:rPr>
            <a:t>Yellow Highlight</a:t>
          </a:r>
        </a:p>
      </xdr:txBody>
    </xdr:sp>
    <xdr:clientData/>
  </xdr:twoCellAnchor>
  <xdr:twoCellAnchor editAs="oneCell">
    <xdr:from>
      <xdr:col>4</xdr:col>
      <xdr:colOff>438150</xdr:colOff>
      <xdr:row>5</xdr:row>
      <xdr:rowOff>133352</xdr:rowOff>
    </xdr:from>
    <xdr:to>
      <xdr:col>15</xdr:col>
      <xdr:colOff>266700</xdr:colOff>
      <xdr:row>17</xdr:row>
      <xdr:rowOff>38100</xdr:rowOff>
    </xdr:to>
    <xdr:pic>
      <xdr:nvPicPr>
        <xdr:cNvPr id="4" name="Picture 3">
          <a:extLst>
            <a:ext uri="{FF2B5EF4-FFF2-40B4-BE49-F238E27FC236}">
              <a16:creationId xmlns:a16="http://schemas.microsoft.com/office/drawing/2014/main" id="{043787E4-5CC5-400B-9126-8AE72E79D49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1350" y="1038227"/>
          <a:ext cx="7372350" cy="20764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605117</xdr:colOff>
      <xdr:row>21</xdr:row>
      <xdr:rowOff>22411</xdr:rowOff>
    </xdr:from>
    <xdr:to>
      <xdr:col>6</xdr:col>
      <xdr:colOff>235324</xdr:colOff>
      <xdr:row>24</xdr:row>
      <xdr:rowOff>123264</xdr:rowOff>
    </xdr:to>
    <xdr:sp macro="" textlink="">
      <xdr:nvSpPr>
        <xdr:cNvPr id="2" name="TextBox 1">
          <a:extLst>
            <a:ext uri="{FF2B5EF4-FFF2-40B4-BE49-F238E27FC236}">
              <a16:creationId xmlns:a16="http://schemas.microsoft.com/office/drawing/2014/main" id="{BECE0FA8-252E-4560-A41C-EEBF1FDA1466}"/>
            </a:ext>
          </a:extLst>
        </xdr:cNvPr>
        <xdr:cNvSpPr txBox="1"/>
      </xdr:nvSpPr>
      <xdr:spPr>
        <a:xfrm>
          <a:off x="605117" y="5513293"/>
          <a:ext cx="5804648"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0" baseline="0"/>
            <a:t> In 2018, an umbrella was caught in one of BVES's overhead distribution lines.</a:t>
          </a:r>
          <a:endParaRPr 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593911</xdr:colOff>
      <xdr:row>11</xdr:row>
      <xdr:rowOff>51175</xdr:rowOff>
    </xdr:from>
    <xdr:to>
      <xdr:col>4</xdr:col>
      <xdr:colOff>542925</xdr:colOff>
      <xdr:row>14</xdr:row>
      <xdr:rowOff>9525</xdr:rowOff>
    </xdr:to>
    <xdr:sp macro="" textlink="">
      <xdr:nvSpPr>
        <xdr:cNvPr id="2" name="TextBox 1">
          <a:extLst>
            <a:ext uri="{FF2B5EF4-FFF2-40B4-BE49-F238E27FC236}">
              <a16:creationId xmlns:a16="http://schemas.microsoft.com/office/drawing/2014/main" id="{6E7C975C-51D0-42D3-A34A-509130D8A52F}"/>
            </a:ext>
          </a:extLst>
        </xdr:cNvPr>
        <xdr:cNvSpPr txBox="1"/>
      </xdr:nvSpPr>
      <xdr:spPr>
        <a:xfrm>
          <a:off x="593911" y="3965950"/>
          <a:ext cx="5206814" cy="444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a:t>
          </a:r>
          <a:r>
            <a:rPr lang="en-US" sz="1100">
              <a:solidFill>
                <a:schemeClr val="dk1"/>
              </a:solidFill>
              <a:effectLst/>
              <a:latin typeface="+mn-lt"/>
              <a:ea typeface="+mn-ea"/>
              <a:cs typeface="+mn-cs"/>
            </a:rPr>
            <a:t> 1. BVES did not implement a PSPS event over the 2015-2019 period.</a:t>
          </a:r>
        </a:p>
        <a:p>
          <a:r>
            <a:rPr lang="en-US" sz="1100" b="1">
              <a:solidFill>
                <a:srgbClr val="FF0000"/>
              </a:solidFill>
              <a:effectLst/>
              <a:latin typeface="+mn-lt"/>
              <a:ea typeface="+mn-ea"/>
              <a:cs typeface="+mn-cs"/>
            </a:rPr>
            <a:t>Note:</a:t>
          </a:r>
          <a:r>
            <a:rPr lang="en-US" sz="1100">
              <a:solidFill>
                <a:srgbClr val="FF0000"/>
              </a:solidFill>
              <a:effectLst/>
              <a:latin typeface="+mn-lt"/>
              <a:ea typeface="+mn-ea"/>
              <a:cs typeface="+mn-cs"/>
            </a:rPr>
            <a:t> 2. No other relevant PSPS-related data to report.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547688</xdr:colOff>
      <xdr:row>45</xdr:row>
      <xdr:rowOff>81243</xdr:rowOff>
    </xdr:from>
    <xdr:to>
      <xdr:col>3</xdr:col>
      <xdr:colOff>2964656</xdr:colOff>
      <xdr:row>49</xdr:row>
      <xdr:rowOff>35719</xdr:rowOff>
    </xdr:to>
    <xdr:sp macro="" textlink="">
      <xdr:nvSpPr>
        <xdr:cNvPr id="2" name="TextBox 1">
          <a:extLst>
            <a:ext uri="{FF2B5EF4-FFF2-40B4-BE49-F238E27FC236}">
              <a16:creationId xmlns:a16="http://schemas.microsoft.com/office/drawing/2014/main" id="{C85815F5-3D0C-40F3-8EA7-9E4205DEF8FC}"/>
            </a:ext>
          </a:extLst>
        </xdr:cNvPr>
        <xdr:cNvSpPr txBox="1"/>
      </xdr:nvSpPr>
      <xdr:spPr>
        <a:xfrm>
          <a:off x="547688" y="48111056"/>
          <a:ext cx="8774906" cy="6212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en-US" sz="1000" b="1">
              <a:solidFill>
                <a:sysClr val="windowText" lastClr="000000"/>
              </a:solidFill>
            </a:rPr>
            <a:t>Note: </a:t>
          </a:r>
          <a:r>
            <a:rPr lang="en-US" sz="1000" b="0">
              <a:solidFill>
                <a:srgbClr val="FF0000"/>
              </a:solidFill>
            </a:rPr>
            <a:t>Supporting Table 3-1 has been provided that shows aggregated characteristics of the BVES system. Future filings will provide further granularity as BVES expands its data collection for future plan updates. </a:t>
          </a:r>
          <a:endParaRPr lang="en-US" sz="1000" b="0" baseline="0">
            <a:solidFill>
              <a:sysClr val="windowText" lastClr="000000"/>
            </a:solidFill>
          </a:endParaRPr>
        </a:p>
        <a:p>
          <a:pPr algn="l"/>
          <a:r>
            <a:rPr lang="en-US" sz="1000" b="0" baseline="0">
              <a:solidFill>
                <a:sysClr val="windowText" lastClr="000000"/>
              </a:solidFill>
            </a:rPr>
            <a:t>BVES does not have any transmission lines as all of its lines are below 65 kV.</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3174</xdr:colOff>
      <xdr:row>13</xdr:row>
      <xdr:rowOff>92260</xdr:rowOff>
    </xdr:from>
    <xdr:to>
      <xdr:col>3</xdr:col>
      <xdr:colOff>2046147</xdr:colOff>
      <xdr:row>22</xdr:row>
      <xdr:rowOff>123825</xdr:rowOff>
    </xdr:to>
    <xdr:sp macro="" textlink="">
      <xdr:nvSpPr>
        <xdr:cNvPr id="2" name="TextBox 1">
          <a:extLst>
            <a:ext uri="{FF2B5EF4-FFF2-40B4-BE49-F238E27FC236}">
              <a16:creationId xmlns:a16="http://schemas.microsoft.com/office/drawing/2014/main" id="{72D2A6CB-91BD-4A1C-B6E5-37991E42D73B}"/>
            </a:ext>
          </a:extLst>
        </xdr:cNvPr>
        <xdr:cNvSpPr txBox="1"/>
      </xdr:nvSpPr>
      <xdr:spPr>
        <a:xfrm>
          <a:off x="612774" y="2225860"/>
          <a:ext cx="6157773" cy="1488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ysClr val="windowText" lastClr="000000"/>
              </a:solidFill>
            </a:rPr>
            <a:t>Note:</a:t>
          </a:r>
          <a:r>
            <a:rPr lang="en-US" sz="1100" b="0" baseline="0">
              <a:solidFill>
                <a:sysClr val="windowText" lastClr="000000"/>
              </a:solidFill>
            </a:rPr>
            <a:t> </a:t>
          </a:r>
          <a:br>
            <a:rPr lang="en-US" sz="1100" b="0" baseline="0">
              <a:solidFill>
                <a:sysClr val="windowText" lastClr="000000"/>
              </a:solidFill>
            </a:rPr>
          </a:br>
          <a:br>
            <a:rPr lang="en-US" sz="1100" b="0" baseline="0">
              <a:solidFill>
                <a:sysClr val="windowText" lastClr="000000"/>
              </a:solidFill>
            </a:rPr>
          </a:br>
          <a:r>
            <a:rPr lang="en-US" sz="1100" b="0" baseline="0">
              <a:solidFill>
                <a:sysClr val="windowText" lastClr="000000"/>
              </a:solidFill>
            </a:rPr>
            <a:t>BVES's service territory is entirely rural and either HFTD Tier 2 or Tier 3.</a:t>
          </a:r>
        </a:p>
        <a:p>
          <a:pPr algn="l"/>
          <a:endParaRPr lang="en-US" sz="1100" b="0" baseline="0">
            <a:solidFill>
              <a:sysClr val="windowText" lastClr="000000"/>
            </a:solidFill>
          </a:endParaRPr>
        </a:p>
        <a:p>
          <a:pPr algn="l"/>
          <a:r>
            <a:rPr lang="en-US" sz="1100" b="0" baseline="0">
              <a:solidFill>
                <a:sysClr val="windowText" lastClr="000000"/>
              </a:solidFill>
            </a:rPr>
            <a:t>Circuit miles were calculated as the total overhead circuit miles, </a:t>
          </a:r>
          <a:r>
            <a:rPr lang="en-US" sz="1100" i="0" baseline="0">
              <a:solidFill>
                <a:schemeClr val="dk1"/>
              </a:solidFill>
              <a:effectLst/>
              <a:latin typeface="+mn-lt"/>
              <a:ea typeface="+mn-ea"/>
              <a:cs typeface="+mn-cs"/>
            </a:rPr>
            <a:t>assuming that underground circuit miles are unaffected by wind conditions. Including underground circuit miles in this calculation would deflate the actual assessment of risk posed by wind and other wildfire-risk conditions.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582707</xdr:colOff>
      <xdr:row>13</xdr:row>
      <xdr:rowOff>44823</xdr:rowOff>
    </xdr:from>
    <xdr:to>
      <xdr:col>3</xdr:col>
      <xdr:colOff>2076591</xdr:colOff>
      <xdr:row>20</xdr:row>
      <xdr:rowOff>11205</xdr:rowOff>
    </xdr:to>
    <xdr:sp macro="" textlink="">
      <xdr:nvSpPr>
        <xdr:cNvPr id="2" name="TextBox 1">
          <a:extLst>
            <a:ext uri="{FF2B5EF4-FFF2-40B4-BE49-F238E27FC236}">
              <a16:creationId xmlns:a16="http://schemas.microsoft.com/office/drawing/2014/main" id="{817F0449-CC6D-4BD2-B7D8-7A09FEC962BF}"/>
            </a:ext>
          </a:extLst>
        </xdr:cNvPr>
        <xdr:cNvSpPr txBox="1"/>
      </xdr:nvSpPr>
      <xdr:spPr>
        <a:xfrm>
          <a:off x="582707" y="2988048"/>
          <a:ext cx="6161134" cy="109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ysClr val="windowText" lastClr="000000"/>
              </a:solidFill>
            </a:rPr>
            <a:t>Note:</a:t>
          </a:r>
          <a:r>
            <a:rPr lang="en-US" sz="1100" b="0" baseline="0">
              <a:solidFill>
                <a:sysClr val="windowText" lastClr="000000"/>
              </a:solidFill>
            </a:rPr>
            <a:t> BVES's service territory is entirely rural and either HFTD Tier 2 or Tier 3.</a:t>
          </a:r>
        </a:p>
        <a:p>
          <a:pPr algn="l"/>
          <a:endParaRPr lang="en-US" sz="1100" b="0" baseline="0">
            <a:solidFill>
              <a:sysClr val="windowText" lastClr="000000"/>
            </a:solidFill>
          </a:endParaRPr>
        </a:p>
        <a:p>
          <a:r>
            <a:rPr lang="en-US" sz="1100" b="0" baseline="0">
              <a:solidFill>
                <a:schemeClr val="dk1"/>
              </a:solidFill>
              <a:effectLst/>
              <a:latin typeface="+mn-lt"/>
              <a:ea typeface="+mn-ea"/>
              <a:cs typeface="+mn-cs"/>
            </a:rPr>
            <a:t>Circuit miles were calculated as the total overhead circuit miles, </a:t>
          </a:r>
          <a:r>
            <a:rPr lang="en-US" sz="1100" i="0" baseline="0">
              <a:solidFill>
                <a:schemeClr val="dk1"/>
              </a:solidFill>
              <a:effectLst/>
              <a:latin typeface="+mn-lt"/>
              <a:ea typeface="+mn-ea"/>
              <a:cs typeface="+mn-cs"/>
            </a:rPr>
            <a:t>assuming that underground circuit miles are unaffected by wind conditions. Including underground circuit miles in this calculation would deflate the actual assessment of risk posed by wind and other wildfire-risk conditions.</a:t>
          </a:r>
          <a:endParaRPr lang="en-US">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617209</xdr:colOff>
      <xdr:row>29</xdr:row>
      <xdr:rowOff>126536</xdr:rowOff>
    </xdr:from>
    <xdr:to>
      <xdr:col>6</xdr:col>
      <xdr:colOff>727074</xdr:colOff>
      <xdr:row>40</xdr:row>
      <xdr:rowOff>134939</xdr:rowOff>
    </xdr:to>
    <xdr:sp macro="" textlink="">
      <xdr:nvSpPr>
        <xdr:cNvPr id="2" name="TextBox 1">
          <a:extLst>
            <a:ext uri="{FF2B5EF4-FFF2-40B4-BE49-F238E27FC236}">
              <a16:creationId xmlns:a16="http://schemas.microsoft.com/office/drawing/2014/main" id="{DD41C1C7-5CC0-4B79-9F6E-5020A658375E}"/>
            </a:ext>
          </a:extLst>
        </xdr:cNvPr>
        <xdr:cNvSpPr txBox="1"/>
      </xdr:nvSpPr>
      <xdr:spPr>
        <a:xfrm>
          <a:off x="607684" y="23510411"/>
          <a:ext cx="9796790" cy="17895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b="1">
              <a:solidFill>
                <a:sysClr val="windowText" lastClr="000000"/>
              </a:solidFill>
            </a:rPr>
            <a:t>Note:</a:t>
          </a:r>
          <a:r>
            <a:rPr lang="en-US" sz="1200" b="1" baseline="0">
              <a:solidFill>
                <a:sysClr val="windowText" lastClr="000000"/>
              </a:solidFill>
            </a:rPr>
            <a:t> </a:t>
          </a:r>
          <a:r>
            <a:rPr lang="en-US" sz="1200" b="0" baseline="0">
              <a:solidFill>
                <a:sysClr val="windowText" lastClr="000000"/>
              </a:solidFill>
            </a:rPr>
            <a:t>B</a:t>
          </a:r>
          <a:r>
            <a:rPr lang="en-US" sz="1100">
              <a:solidFill>
                <a:schemeClr val="dk1"/>
              </a:solidFill>
              <a:effectLst/>
              <a:latin typeface="+mn-lt"/>
              <a:ea typeface="+mn-ea"/>
              <a:cs typeface="+mn-cs"/>
            </a:rPr>
            <a:t>VES does not own transmission lines and all of its lines are below 65kV. </a:t>
          </a:r>
          <a:r>
            <a:rPr lang="en-US" sz="1100">
              <a:solidFill>
                <a:srgbClr val="FF0000"/>
              </a:solidFill>
              <a:effectLst/>
              <a:latin typeface="+mn-lt"/>
              <a:ea typeface="+mn-ea"/>
              <a:cs typeface="+mn-cs"/>
            </a:rPr>
            <a:t>BVES does not plan to add or remove any overhead distribution lines. BVES has provided GIS data on its WUI, urban, and rural areas in alignment with data from the Spatial Analysis for Conservation and Sustainability (SILVIS) Lab at the University of Wisconsin-Madison and the US Census Bureau, respectively. BVES plans to update its GIS database and will refresh this information in future WMP filings.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28</xdr:row>
      <xdr:rowOff>83345</xdr:rowOff>
    </xdr:from>
    <xdr:to>
      <xdr:col>5</xdr:col>
      <xdr:colOff>466260</xdr:colOff>
      <xdr:row>36</xdr:row>
      <xdr:rowOff>23812</xdr:rowOff>
    </xdr:to>
    <xdr:sp macro="" textlink="">
      <xdr:nvSpPr>
        <xdr:cNvPr id="2" name="TextBox 4">
          <a:extLst>
            <a:ext uri="{FF2B5EF4-FFF2-40B4-BE49-F238E27FC236}">
              <a16:creationId xmlns:a16="http://schemas.microsoft.com/office/drawing/2014/main" id="{DD3878D7-EB7E-46A1-B988-7270AD5F311C}"/>
            </a:ext>
          </a:extLst>
        </xdr:cNvPr>
        <xdr:cNvSpPr txBox="1"/>
      </xdr:nvSpPr>
      <xdr:spPr>
        <a:xfrm>
          <a:off x="609600" y="28286870"/>
          <a:ext cx="8152935" cy="12358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b="1">
              <a:solidFill>
                <a:sysClr val="windowText" lastClr="000000"/>
              </a:solidFill>
            </a:rPr>
            <a:t>Note:</a:t>
          </a:r>
          <a:r>
            <a:rPr lang="en-US" sz="1200" b="1" baseline="0">
              <a:solidFill>
                <a:sysClr val="windowText" lastClr="000000"/>
              </a:solidFill>
            </a:rPr>
            <a:t> </a:t>
          </a:r>
          <a:r>
            <a:rPr lang="en-US" sz="1200" b="0" baseline="0">
              <a:solidFill>
                <a:sysClr val="windowText" lastClr="000000"/>
              </a:solidFill>
            </a:rPr>
            <a:t>BVES does not have any </a:t>
          </a:r>
          <a:r>
            <a:rPr lang="en-US" sz="1200" b="0">
              <a:solidFill>
                <a:sysClr val="windowText" lastClr="000000"/>
              </a:solidFill>
            </a:rPr>
            <a:t>transmission lines as</a:t>
          </a:r>
          <a:r>
            <a:rPr lang="en-US" sz="1200" b="0" baseline="0">
              <a:solidFill>
                <a:sysClr val="windowText" lastClr="000000"/>
              </a:solidFill>
            </a:rPr>
            <a:t> all of its lines are below 65 kV. </a:t>
          </a:r>
        </a:p>
        <a:p>
          <a:pPr algn="l"/>
          <a:endParaRPr lang="en-US" sz="1200" b="0" baseline="0">
            <a:solidFill>
              <a:sysClr val="windowText" lastClr="000000"/>
            </a:solidFill>
          </a:endParaRPr>
        </a:p>
        <a:p>
          <a:pPr algn="l"/>
          <a:r>
            <a:rPr lang="en-US" sz="1200" b="0" baseline="0">
              <a:solidFill>
                <a:sysClr val="windowText" lastClr="000000"/>
              </a:solidFill>
            </a:rPr>
            <a:t>BVES does not track which portions of its distribution system and other utilty-owned infrastructure or assets are located in WUI-designated areas.</a:t>
          </a:r>
        </a:p>
        <a:p>
          <a:endParaRPr lang="en-US" sz="1200">
            <a:solidFill>
              <a:srgbClr val="FF0000"/>
            </a:solidFill>
            <a:effectLst/>
          </a:endParaRPr>
        </a:p>
        <a:p>
          <a:r>
            <a:rPr lang="en-US" sz="1100" b="0" baseline="0">
              <a:solidFill>
                <a:srgbClr val="FF0000"/>
              </a:solidFill>
              <a:effectLst/>
              <a:latin typeface="+mn-lt"/>
              <a:ea typeface="+mn-ea"/>
              <a:cs typeface="+mn-cs"/>
            </a:rPr>
            <a:t>The utility does not have any urban or highly rural areas noted specifically at this time. BVES's service territory is considered rural.</a:t>
          </a:r>
          <a:endParaRPr lang="en-US" sz="1200">
            <a:solidFill>
              <a:srgbClr val="FF0000"/>
            </a:solidFill>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14941</xdr:colOff>
      <xdr:row>21</xdr:row>
      <xdr:rowOff>10646</xdr:rowOff>
    </xdr:from>
    <xdr:to>
      <xdr:col>3</xdr:col>
      <xdr:colOff>2678205</xdr:colOff>
      <xdr:row>24</xdr:row>
      <xdr:rowOff>0</xdr:rowOff>
    </xdr:to>
    <xdr:sp macro="" textlink="">
      <xdr:nvSpPr>
        <xdr:cNvPr id="2" name="TextBox 1">
          <a:extLst>
            <a:ext uri="{FF2B5EF4-FFF2-40B4-BE49-F238E27FC236}">
              <a16:creationId xmlns:a16="http://schemas.microsoft.com/office/drawing/2014/main" id="{0382E8B9-C1BE-4695-8031-9DFCF81CEAE0}"/>
            </a:ext>
          </a:extLst>
        </xdr:cNvPr>
        <xdr:cNvSpPr txBox="1"/>
      </xdr:nvSpPr>
      <xdr:spPr>
        <a:xfrm>
          <a:off x="698500" y="11227734"/>
          <a:ext cx="7683499" cy="460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Note:</a:t>
          </a:r>
          <a:r>
            <a:rPr lang="en-US" sz="1200" b="0"/>
            <a:t> BVES's</a:t>
          </a:r>
          <a:r>
            <a:rPr lang="en-US" sz="1200" b="0" baseline="0"/>
            <a:t> service territory is in either HFTD Tier 2 or Tier 3.</a:t>
          </a:r>
          <a:r>
            <a:rPr lang="en-US" sz="1200" b="0" baseline="0">
              <a:solidFill>
                <a:srgbClr val="FF0000"/>
              </a:solidFill>
            </a:rPr>
            <a:t> None is within the non-HFTD or Zone 1.</a:t>
          </a:r>
          <a:endParaRPr 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15080</xdr:colOff>
      <xdr:row>22</xdr:row>
      <xdr:rowOff>50801</xdr:rowOff>
    </xdr:from>
    <xdr:to>
      <xdr:col>9</xdr:col>
      <xdr:colOff>466202</xdr:colOff>
      <xdr:row>30</xdr:row>
      <xdr:rowOff>130970</xdr:rowOff>
    </xdr:to>
    <xdr:sp macro="" textlink="">
      <xdr:nvSpPr>
        <xdr:cNvPr id="2" name="TextBox 1">
          <a:extLst>
            <a:ext uri="{FF2B5EF4-FFF2-40B4-BE49-F238E27FC236}">
              <a16:creationId xmlns:a16="http://schemas.microsoft.com/office/drawing/2014/main" id="{7F42962B-AFA8-401A-81D5-766F1F2A3BCF}"/>
            </a:ext>
          </a:extLst>
        </xdr:cNvPr>
        <xdr:cNvSpPr txBox="1"/>
      </xdr:nvSpPr>
      <xdr:spPr>
        <a:xfrm>
          <a:off x="392865" y="9833016"/>
          <a:ext cx="8328337" cy="1430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b="0"/>
            <a:t>Values for Table 1.1</a:t>
          </a:r>
          <a:r>
            <a:rPr lang="en-US" sz="1100" b="0" baseline="0"/>
            <a:t> "Grid condition findings from inspection" were calculated by dividing the total number of findings of each type by the total number of </a:t>
          </a:r>
          <a:r>
            <a:rPr lang="en-US" sz="1100" b="0" i="1" baseline="0"/>
            <a:t>overhead</a:t>
          </a:r>
          <a:r>
            <a:rPr lang="en-US" sz="1100" b="0" i="0" baseline="0"/>
            <a:t> circuit miles in BVES's service territory, assuming underground circuits are unaffected by </a:t>
          </a:r>
          <a:r>
            <a:rPr lang="en-US" sz="1100" i="0" baseline="0">
              <a:solidFill>
                <a:schemeClr val="dk1"/>
              </a:solidFill>
              <a:effectLst/>
              <a:latin typeface="+mn-lt"/>
              <a:ea typeface="+mn-ea"/>
              <a:cs typeface="+mn-cs"/>
            </a:rPr>
            <a:t>wind conditions. Including underground circuit miles in this calculation would deflate the actual assessment of risk posed by wind and other wildfire-risk conditions.  </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rgbClr val="FF0000"/>
              </a:solidFill>
              <a:effectLst/>
              <a:latin typeface="+mn-lt"/>
              <a:ea typeface="+mn-ea"/>
              <a:cs typeface="+mn-cs"/>
            </a:rPr>
            <a:t>1. </a:t>
          </a:r>
          <a:r>
            <a:rPr lang="en-US" sz="1100">
              <a:solidFill>
                <a:srgbClr val="FF0000"/>
              </a:solidFill>
              <a:effectLst/>
              <a:latin typeface="+mn-lt"/>
              <a:ea typeface="+mn-ea"/>
              <a:cs typeface="+mn-cs"/>
            </a:rPr>
            <a:t>BVES tracks annual performance from June of the current year, through May of the following year, </a:t>
          </a:r>
          <a:r>
            <a:rPr lang="en-US" sz="1100" i="1">
              <a:solidFill>
                <a:srgbClr val="FF0000"/>
              </a:solidFill>
              <a:effectLst/>
              <a:latin typeface="+mn-lt"/>
              <a:ea typeface="+mn-ea"/>
              <a:cs typeface="+mn-cs"/>
            </a:rPr>
            <a:t>i.e.</a:t>
          </a:r>
          <a:r>
            <a:rPr lang="en-US" sz="1100">
              <a:solidFill>
                <a:srgbClr val="FF0000"/>
              </a:solidFill>
              <a:effectLst/>
              <a:latin typeface="+mn-lt"/>
              <a:ea typeface="+mn-ea"/>
              <a:cs typeface="+mn-cs"/>
            </a:rPr>
            <a:t> “2019” = June 2019 – May 2019.</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FF0000"/>
              </a:solidFill>
              <a:effectLst/>
              <a:latin typeface="+mn-lt"/>
              <a:ea typeface="+mn-ea"/>
              <a:cs typeface="+mn-cs"/>
            </a:rPr>
            <a:t>2</a:t>
          </a:r>
          <a:r>
            <a:rPr lang="en-US" sz="1100">
              <a:solidFill>
                <a:srgbClr val="FF0000"/>
              </a:solidFill>
              <a:effectLst/>
              <a:latin typeface="+mn-lt"/>
              <a:ea typeface="+mn-ea"/>
              <a:cs typeface="+mn-cs"/>
            </a:rPr>
            <a:t>. Findings from detailed and patrol Inspections were not differentiated in the BVES’s database until 2018.</a:t>
          </a: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538090</xdr:colOff>
      <xdr:row>60</xdr:row>
      <xdr:rowOff>4899</xdr:rowOff>
    </xdr:from>
    <xdr:to>
      <xdr:col>3</xdr:col>
      <xdr:colOff>571500</xdr:colOff>
      <xdr:row>65</xdr:row>
      <xdr:rowOff>95250</xdr:rowOff>
    </xdr:to>
    <xdr:sp macro="" textlink="">
      <xdr:nvSpPr>
        <xdr:cNvPr id="2" name="TextBox 1">
          <a:extLst>
            <a:ext uri="{FF2B5EF4-FFF2-40B4-BE49-F238E27FC236}">
              <a16:creationId xmlns:a16="http://schemas.microsoft.com/office/drawing/2014/main" id="{543EF900-62C0-499B-B396-BF6CE62D09A0}"/>
            </a:ext>
          </a:extLst>
        </xdr:cNvPr>
        <xdr:cNvSpPr txBox="1"/>
      </xdr:nvSpPr>
      <xdr:spPr>
        <a:xfrm>
          <a:off x="538090" y="30746837"/>
          <a:ext cx="5974629" cy="923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a:t>Data</a:t>
          </a:r>
          <a:r>
            <a:rPr lang="en-US" sz="1100" baseline="0"/>
            <a:t> from 2015-2018 is unavailble </a:t>
          </a:r>
          <a:r>
            <a:rPr lang="en-US" sz="1100" baseline="0">
              <a:solidFill>
                <a:srgbClr val="FF0000"/>
              </a:solidFill>
            </a:rPr>
            <a:t>for many </a:t>
          </a:r>
          <a:r>
            <a:rPr lang="en-US" sz="1100" baseline="0"/>
            <a:t>as these metrics were not recorded prior to implementation of the current (2019) WMP, which took effect June 2019 .</a:t>
          </a:r>
        </a:p>
        <a:p>
          <a:endParaRPr lang="en-US" sz="1100" baseline="0"/>
        </a:p>
        <a:p>
          <a:r>
            <a:rPr lang="en-US" sz="1100">
              <a:solidFill>
                <a:srgbClr val="FF0000"/>
              </a:solidFill>
              <a:effectLst/>
              <a:latin typeface="+mn-lt"/>
              <a:ea typeface="+mn-ea"/>
              <a:cs typeface="+mn-cs"/>
            </a:rPr>
            <a:t>1. Trouble spots defined as level 1 and 2 discrepancies</a:t>
          </a:r>
          <a:endParaRPr 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58</xdr:row>
      <xdr:rowOff>143430</xdr:rowOff>
    </xdr:from>
    <xdr:to>
      <xdr:col>6</xdr:col>
      <xdr:colOff>33618</xdr:colOff>
      <xdr:row>63</xdr:row>
      <xdr:rowOff>112058</xdr:rowOff>
    </xdr:to>
    <xdr:sp macro="" textlink="">
      <xdr:nvSpPr>
        <xdr:cNvPr id="3" name="TextBox 2">
          <a:extLst>
            <a:ext uri="{FF2B5EF4-FFF2-40B4-BE49-F238E27FC236}">
              <a16:creationId xmlns:a16="http://schemas.microsoft.com/office/drawing/2014/main" id="{85B585CE-16D2-43AA-B95A-6A5C473097EF}"/>
            </a:ext>
          </a:extLst>
        </xdr:cNvPr>
        <xdr:cNvSpPr txBox="1"/>
      </xdr:nvSpPr>
      <xdr:spPr>
        <a:xfrm>
          <a:off x="683559" y="27228048"/>
          <a:ext cx="9737912" cy="753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a:t>
          </a:r>
          <a:r>
            <a:rPr lang="en-US" sz="1100">
              <a:solidFill>
                <a:schemeClr val="dk1"/>
              </a:solidFill>
              <a:effectLst/>
              <a:latin typeface="+mn-lt"/>
              <a:ea typeface="+mn-ea"/>
              <a:cs typeface="+mn-cs"/>
            </a:rPr>
            <a:t> The “2019 Performance” column only captures data from June 2019 (2019 WMP implementation start) </a:t>
          </a:r>
          <a:r>
            <a:rPr lang="en-US" sz="1100">
              <a:solidFill>
                <a:srgbClr val="FF0000"/>
              </a:solidFill>
              <a:effectLst/>
              <a:latin typeface="+mn-lt"/>
              <a:ea typeface="+mn-ea"/>
              <a:cs typeface="+mn-cs"/>
            </a:rPr>
            <a:t>to May 2020</a:t>
          </a:r>
          <a:r>
            <a:rPr lang="en-US" sz="1100">
              <a:solidFill>
                <a:schemeClr val="dk1"/>
              </a:solidFill>
              <a:effectLst/>
              <a:latin typeface="+mn-lt"/>
              <a:ea typeface="+mn-ea"/>
              <a:cs typeface="+mn-cs"/>
            </a:rPr>
            <a:t>. Some "Program Targets" are estimates for </a:t>
          </a:r>
          <a:r>
            <a:rPr lang="en-US" sz="1100">
              <a:solidFill>
                <a:srgbClr val="FF0000"/>
              </a:solidFill>
              <a:effectLst/>
              <a:latin typeface="+mn-lt"/>
              <a:ea typeface="+mn-ea"/>
              <a:cs typeface="+mn-cs"/>
            </a:rPr>
            <a:t>current actuals</a:t>
          </a:r>
          <a:r>
            <a:rPr lang="en-US" sz="1100">
              <a:solidFill>
                <a:schemeClr val="dk1"/>
              </a:solidFill>
              <a:effectLst/>
              <a:latin typeface="+mn-lt"/>
              <a:ea typeface="+mn-ea"/>
              <a:cs typeface="+mn-cs"/>
            </a:rPr>
            <a:t> based on June 2019-January 2020 performance.</a:t>
          </a:r>
        </a:p>
        <a:p>
          <a:endParaRPr lang="en-US">
            <a:effectLst/>
          </a:endParaRPr>
        </a:p>
        <a:p>
          <a:r>
            <a:rPr lang="en-US" sz="1100">
              <a:solidFill>
                <a:srgbClr val="FF0000"/>
              </a:solidFill>
              <a:effectLst/>
              <a:latin typeface="+mn-lt"/>
              <a:ea typeface="+mn-ea"/>
              <a:cs typeface="+mn-cs"/>
            </a:rPr>
            <a:t>1. Trouble spots defined as level 1 and 2 discrepancies</a:t>
          </a:r>
          <a:endParaRPr lang="en-US">
            <a:solidFill>
              <a:srgbClr val="FF0000"/>
            </a:solidFill>
            <a:effectLst/>
          </a:endParaRPr>
        </a:p>
        <a:p>
          <a:endParaRPr 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11206</xdr:colOff>
      <xdr:row>12</xdr:row>
      <xdr:rowOff>0</xdr:rowOff>
    </xdr:from>
    <xdr:to>
      <xdr:col>4</xdr:col>
      <xdr:colOff>582706</xdr:colOff>
      <xdr:row>19</xdr:row>
      <xdr:rowOff>78441</xdr:rowOff>
    </xdr:to>
    <xdr:sp macro="" textlink="">
      <xdr:nvSpPr>
        <xdr:cNvPr id="2" name="TextBox 1">
          <a:extLst>
            <a:ext uri="{FF2B5EF4-FFF2-40B4-BE49-F238E27FC236}">
              <a16:creationId xmlns:a16="http://schemas.microsoft.com/office/drawing/2014/main" id="{6159DD8B-236B-485E-AD73-AE4F05F859AD}"/>
            </a:ext>
          </a:extLst>
        </xdr:cNvPr>
        <xdr:cNvSpPr txBox="1"/>
      </xdr:nvSpPr>
      <xdr:spPr>
        <a:xfrm>
          <a:off x="620806" y="2028825"/>
          <a:ext cx="3686175" cy="1211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1100" b="1"/>
            <a:t>Note:</a:t>
          </a:r>
          <a:r>
            <a:rPr lang="en-US" sz="1100" b="0"/>
            <a:t> </a:t>
          </a:r>
          <a:r>
            <a:rPr lang="en-US" sz="1100"/>
            <a:t>On July 19, 2018, a line worker and the owner of Teele Tree Services made contact with a high voltage power line and sustained non-fatal injuries. The injury did not require reporting  under Cal/OSHA guidelines but BVES chose to report the incident.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671635</xdr:colOff>
      <xdr:row>4</xdr:row>
      <xdr:rowOff>170961</xdr:rowOff>
    </xdr:from>
    <xdr:to>
      <xdr:col>4</xdr:col>
      <xdr:colOff>805962</xdr:colOff>
      <xdr:row>7</xdr:row>
      <xdr:rowOff>53156</xdr:rowOff>
    </xdr:to>
    <xdr:sp macro="" textlink="">
      <xdr:nvSpPr>
        <xdr:cNvPr id="2" name="TextBox 1">
          <a:extLst>
            <a:ext uri="{FF2B5EF4-FFF2-40B4-BE49-F238E27FC236}">
              <a16:creationId xmlns:a16="http://schemas.microsoft.com/office/drawing/2014/main" id="{299FF72D-C40F-40CC-BB2E-AC7EC544246D}"/>
            </a:ext>
          </a:extLst>
        </xdr:cNvPr>
        <xdr:cNvSpPr txBox="1"/>
      </xdr:nvSpPr>
      <xdr:spPr>
        <a:xfrm>
          <a:off x="671635" y="3919903"/>
          <a:ext cx="7192596" cy="11766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effectLst/>
              <a:latin typeface="+mn-lt"/>
              <a:ea typeface="+mn-ea"/>
              <a:cs typeface="+mn-cs"/>
            </a:rPr>
            <a:t>Note:</a:t>
          </a:r>
          <a:r>
            <a:rPr lang="en-US" sz="1100">
              <a:solidFill>
                <a:srgbClr val="FF0000"/>
              </a:solidFill>
              <a:effectLst/>
              <a:latin typeface="+mn-lt"/>
              <a:ea typeface="+mn-ea"/>
              <a:cs typeface="+mn-cs"/>
            </a:rPr>
            <a:t> Bear Valley Electric Service does not have a proprietary model or methodology for evaluating the potential impact of ignitions. BVES’s Subject Matter Expert evaluates the frequency of potential ignition events versus a set of impact categories (reliability, compliance, quality of service, safety and environmental) to develop total risk impact and scores.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600315</xdr:colOff>
      <xdr:row>8</xdr:row>
      <xdr:rowOff>93330</xdr:rowOff>
    </xdr:from>
    <xdr:to>
      <xdr:col>11</xdr:col>
      <xdr:colOff>178593</xdr:colOff>
      <xdr:row>14</xdr:row>
      <xdr:rowOff>154781</xdr:rowOff>
    </xdr:to>
    <xdr:sp macro="" textlink="">
      <xdr:nvSpPr>
        <xdr:cNvPr id="2" name="TextBox 2">
          <a:extLst>
            <a:ext uri="{FF2B5EF4-FFF2-40B4-BE49-F238E27FC236}">
              <a16:creationId xmlns:a16="http://schemas.microsoft.com/office/drawing/2014/main" id="{6E21810A-231B-4CB9-AEF8-03D939687E1C}"/>
            </a:ext>
          </a:extLst>
        </xdr:cNvPr>
        <xdr:cNvSpPr txBox="1"/>
      </xdr:nvSpPr>
      <xdr:spPr>
        <a:xfrm>
          <a:off x="600315" y="6939424"/>
          <a:ext cx="10758247" cy="106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br>
            <a:rPr lang="en-US" sz="1100" b="1"/>
          </a:br>
          <a:r>
            <a:rPr lang="en-US" sz="1100" b="0"/>
            <a:t>BVES is unable to provide the above</a:t>
          </a:r>
          <a:r>
            <a:rPr lang="en-US" sz="1100" b="0" baseline="0"/>
            <a:t> </a:t>
          </a:r>
          <a:r>
            <a:rPr lang="en-US" sz="1100" b="0"/>
            <a:t>requested</a:t>
          </a:r>
          <a:r>
            <a:rPr lang="en-US" sz="1100" b="0" baseline="0"/>
            <a:t> data in GIS map file format at this time.</a:t>
          </a:r>
          <a:r>
            <a:rPr lang="en-US" sz="1100">
              <a:solidFill>
                <a:srgbClr val="FF0000"/>
              </a:solidFill>
              <a:effectLst/>
              <a:latin typeface="+mn-lt"/>
              <a:ea typeface="+mn-ea"/>
              <a:cs typeface="+mn-cs"/>
            </a:rPr>
            <a:t>BVES has no non-HFTD territory, i.e., the territory is completing within the HFTD and include entirely rural communities respective to the WUI designations.</a:t>
          </a:r>
          <a:endParaRPr lang="en-US" sz="11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600076</xdr:colOff>
      <xdr:row>1</xdr:row>
      <xdr:rowOff>48986</xdr:rowOff>
    </xdr:from>
    <xdr:to>
      <xdr:col>3</xdr:col>
      <xdr:colOff>5368637</xdr:colOff>
      <xdr:row>8</xdr:row>
      <xdr:rowOff>66675</xdr:rowOff>
    </xdr:to>
    <xdr:sp macro="" textlink="">
      <xdr:nvSpPr>
        <xdr:cNvPr id="2" name="TextBox 1">
          <a:extLst>
            <a:ext uri="{FF2B5EF4-FFF2-40B4-BE49-F238E27FC236}">
              <a16:creationId xmlns:a16="http://schemas.microsoft.com/office/drawing/2014/main" id="{69E59E11-8E41-48A5-92B7-2B6B3AC890C2}"/>
            </a:ext>
          </a:extLst>
        </xdr:cNvPr>
        <xdr:cNvSpPr txBox="1"/>
      </xdr:nvSpPr>
      <xdr:spPr>
        <a:xfrm>
          <a:off x="600076" y="236600"/>
          <a:ext cx="12518447" cy="13309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b="0"/>
            <a:t>BVES</a:t>
          </a:r>
          <a:r>
            <a:rPr lang="en-US" sz="1100" b="0" baseline="0"/>
            <a:t> is unable to provide most of the data requestd in GIS format at this time. The GIS file(s) provided with this WMP submission include information on customer distribution </a:t>
          </a:r>
          <a:r>
            <a:rPr lang="en-US" sz="1100" b="0" baseline="0">
              <a:solidFill>
                <a:schemeClr val="dk1"/>
              </a:solidFill>
              <a:effectLst/>
              <a:latin typeface="+mn-lt"/>
              <a:ea typeface="+mn-ea"/>
              <a:cs typeface="+mn-cs"/>
            </a:rPr>
            <a:t>location of all utility assets </a:t>
          </a:r>
          <a:r>
            <a:rPr lang="en-US" sz="1100" b="0" baseline="0"/>
            <a:t>such as distribution lines (the utility does not operate any transmission lines according to the Commission's definition thereof), substations, generating facilities, switches, etc.</a:t>
          </a:r>
        </a:p>
        <a:p>
          <a:r>
            <a:rPr lang="en-US" sz="1100" b="0" baseline="0"/>
            <a:t>Where such data cannot be provided in GIS format at this time, the utility has provided the data it can in the tables below.</a:t>
          </a:r>
          <a:r>
            <a:rPr lang="en-US" sz="1100" b="1"/>
            <a:t> </a:t>
          </a:r>
          <a:br>
            <a:rPr lang="en-US" sz="1100" b="1"/>
          </a:br>
          <a:r>
            <a:rPr lang="en-US" sz="1100" b="0"/>
            <a:t>Line</a:t>
          </a:r>
          <a:r>
            <a:rPr lang="en-US" sz="1100" b="0" baseline="0"/>
            <a:t> items in </a:t>
          </a:r>
          <a:r>
            <a:rPr lang="en-US" sz="1100" b="0" baseline="0">
              <a:solidFill>
                <a:srgbClr val="0070C0"/>
              </a:solidFill>
            </a:rPr>
            <a:t>blue</a:t>
          </a:r>
          <a:r>
            <a:rPr lang="en-US" sz="1100" b="0" baseline="0"/>
            <a:t> </a:t>
          </a:r>
          <a:r>
            <a:rPr lang="en-US" sz="1100" b="0" baseline="0">
              <a:solidFill>
                <a:srgbClr val="0070C0"/>
              </a:solidFill>
            </a:rPr>
            <a:t>text </a:t>
          </a:r>
          <a:r>
            <a:rPr lang="en-US" sz="1100" b="0" baseline="0"/>
            <a:t>under "Location of Weather Stations" represent planned future additions.</a:t>
          </a:r>
          <a:endParaRPr lang="en-US" sz="1100" b="1"/>
        </a:p>
      </xdr:txBody>
    </xdr:sp>
    <xdr:clientData/>
  </xdr:twoCellAnchor>
  <xdr:twoCellAnchor>
    <xdr:from>
      <xdr:col>1</xdr:col>
      <xdr:colOff>189636</xdr:colOff>
      <xdr:row>13</xdr:row>
      <xdr:rowOff>57068</xdr:rowOff>
    </xdr:from>
    <xdr:to>
      <xdr:col>3</xdr:col>
      <xdr:colOff>505114</xdr:colOff>
      <xdr:row>13</xdr:row>
      <xdr:rowOff>432955</xdr:rowOff>
    </xdr:to>
    <xdr:sp macro="" textlink="">
      <xdr:nvSpPr>
        <xdr:cNvPr id="3" name="TextBox 2">
          <a:extLst>
            <a:ext uri="{FF2B5EF4-FFF2-40B4-BE49-F238E27FC236}">
              <a16:creationId xmlns:a16="http://schemas.microsoft.com/office/drawing/2014/main" id="{19EAB225-2F1B-4E94-B74F-7285788A167C}"/>
            </a:ext>
          </a:extLst>
        </xdr:cNvPr>
        <xdr:cNvSpPr txBox="1"/>
      </xdr:nvSpPr>
      <xdr:spPr>
        <a:xfrm>
          <a:off x="882363" y="4328886"/>
          <a:ext cx="7372637" cy="3758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effectLst/>
              <a:latin typeface="+mn-lt"/>
              <a:ea typeface="+mn-ea"/>
              <a:cs typeface="+mn-cs"/>
            </a:rPr>
            <a:t>Note:</a:t>
          </a:r>
          <a:r>
            <a:rPr lang="en-US" sz="1100">
              <a:solidFill>
                <a:srgbClr val="FF0000"/>
              </a:solidFill>
              <a:effectLst/>
              <a:latin typeface="+mn-lt"/>
              <a:ea typeface="+mn-ea"/>
              <a:cs typeface="+mn-cs"/>
            </a:rPr>
            <a:t> BVES has submitted this data in its GIS filing. BVES plans to calculate this data in subsequent filings</a:t>
          </a:r>
          <a:r>
            <a:rPr lang="en-US" sz="1100" b="1">
              <a:solidFill>
                <a:srgbClr val="FF0000"/>
              </a:solidFill>
              <a:effectLst/>
              <a:latin typeface="+mn-lt"/>
              <a:ea typeface="+mn-ea"/>
              <a:cs typeface="+mn-cs"/>
            </a:rPr>
            <a:t>.</a:t>
          </a:r>
          <a:endParaRPr lang="en-US" sz="1100" b="1">
            <a:solidFill>
              <a:srgbClr val="FF0000"/>
            </a:solidFill>
          </a:endParaRPr>
        </a:p>
      </xdr:txBody>
    </xdr:sp>
    <xdr:clientData/>
  </xdr:twoCellAnchor>
  <xdr:twoCellAnchor>
    <xdr:from>
      <xdr:col>1</xdr:col>
      <xdr:colOff>0</xdr:colOff>
      <xdr:row>35</xdr:row>
      <xdr:rowOff>43295</xdr:rowOff>
    </xdr:from>
    <xdr:to>
      <xdr:col>3</xdr:col>
      <xdr:colOff>4675909</xdr:colOff>
      <xdr:row>37</xdr:row>
      <xdr:rowOff>101023</xdr:rowOff>
    </xdr:to>
    <xdr:sp macro="" textlink="">
      <xdr:nvSpPr>
        <xdr:cNvPr id="4" name="TextBox 3">
          <a:extLst>
            <a:ext uri="{FF2B5EF4-FFF2-40B4-BE49-F238E27FC236}">
              <a16:creationId xmlns:a16="http://schemas.microsoft.com/office/drawing/2014/main" id="{12E53FFB-C5FD-4439-8A85-FF72EB1777AD}"/>
            </a:ext>
          </a:extLst>
        </xdr:cNvPr>
        <xdr:cNvSpPr txBox="1"/>
      </xdr:nvSpPr>
      <xdr:spPr>
        <a:xfrm>
          <a:off x="692727" y="11545454"/>
          <a:ext cx="11733068" cy="476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effectLst/>
              <a:latin typeface="+mn-lt"/>
              <a:ea typeface="+mn-ea"/>
              <a:cs typeface="+mn-cs"/>
            </a:rPr>
            <a:t>BVES is working on identifying functional needs populations and will provide this information in subsequent filings. BVES is also in the process of calculating the its overhead transmission and distribution lines and will provide this information in subsequent filings. </a:t>
          </a:r>
        </a:p>
      </xdr:txBody>
    </xdr:sp>
    <xdr:clientData/>
  </xdr:twoCellAnchor>
  <xdr:twoCellAnchor>
    <xdr:from>
      <xdr:col>0</xdr:col>
      <xdr:colOff>635000</xdr:colOff>
      <xdr:row>77</xdr:row>
      <xdr:rowOff>101023</xdr:rowOff>
    </xdr:from>
    <xdr:to>
      <xdr:col>3</xdr:col>
      <xdr:colOff>4618182</xdr:colOff>
      <xdr:row>77</xdr:row>
      <xdr:rowOff>577274</xdr:rowOff>
    </xdr:to>
    <xdr:sp macro="" textlink="">
      <xdr:nvSpPr>
        <xdr:cNvPr id="5" name="TextBox 4">
          <a:extLst>
            <a:ext uri="{FF2B5EF4-FFF2-40B4-BE49-F238E27FC236}">
              <a16:creationId xmlns:a16="http://schemas.microsoft.com/office/drawing/2014/main" id="{34811C96-9740-4056-9B9E-8F1ADBD8A35E}"/>
            </a:ext>
          </a:extLst>
        </xdr:cNvPr>
        <xdr:cNvSpPr txBox="1"/>
      </xdr:nvSpPr>
      <xdr:spPr>
        <a:xfrm>
          <a:off x="635000" y="19944773"/>
          <a:ext cx="11733068" cy="476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effectLst/>
              <a:latin typeface="+mn-lt"/>
              <a:ea typeface="+mn-ea"/>
              <a:cs typeface="+mn-cs"/>
            </a:rPr>
            <a:t>1. BVES has provided some of this information. See Section 6 and the GIS attachment file for more information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593910</xdr:colOff>
      <xdr:row>9</xdr:row>
      <xdr:rowOff>112059</xdr:rowOff>
    </xdr:from>
    <xdr:to>
      <xdr:col>8</xdr:col>
      <xdr:colOff>3741963</xdr:colOff>
      <xdr:row>15</xdr:row>
      <xdr:rowOff>81644</xdr:rowOff>
    </xdr:to>
    <xdr:sp macro="" textlink="">
      <xdr:nvSpPr>
        <xdr:cNvPr id="2" name="TextBox 1">
          <a:extLst>
            <a:ext uri="{FF2B5EF4-FFF2-40B4-BE49-F238E27FC236}">
              <a16:creationId xmlns:a16="http://schemas.microsoft.com/office/drawing/2014/main" id="{527FBDC2-6EFD-4839-A5D4-60A5B17FE10D}"/>
            </a:ext>
          </a:extLst>
        </xdr:cNvPr>
        <xdr:cNvSpPr txBox="1"/>
      </xdr:nvSpPr>
      <xdr:spPr>
        <a:xfrm>
          <a:off x="593910" y="5867880"/>
          <a:ext cx="16292553" cy="9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effectLst/>
              <a:latin typeface="+mn-lt"/>
              <a:ea typeface="+mn-ea"/>
              <a:cs typeface="+mn-cs"/>
            </a:rPr>
            <a:t>Note:</a:t>
          </a:r>
          <a:r>
            <a:rPr lang="en-US" sz="1100">
              <a:solidFill>
                <a:srgbClr val="FF0000"/>
              </a:solidFill>
              <a:effectLst/>
              <a:latin typeface="+mn-lt"/>
              <a:ea typeface="+mn-ea"/>
              <a:cs typeface="+mn-cs"/>
            </a:rPr>
            <a:t> A third-party assessed the NFDRS and estimated fire ratings of Brown ("Very Dry") or more severe as falling within the top 30% of the NFDRS. When calculating circuit-mile days, the contractor multiplied the corresponding metric (RFW days, 95th/99th percentile wind conditions days) by the total number of overhead circuit miles in BVES’s service territory, assuming that underground circuit miles are unaffected by wind conditions. Including underground circuit miles in this calculation would deflate the actual assessment of risk posed by wind and other wildfire-risk conditions. When a Red Flag Warning is issued for the San Bernardino Mountains, including Big Bear Valley, which encompasses the entirety of BVES’s service territory, the Warning applies to 100 percent of BVES’s service territory. BVES will be updating this information, including additional historical data, in the next iteration of its WMP. BVES plans to supplement future WMP submittals with additional weather information from its weather stations as they are added to the databases. </a:t>
          </a:r>
        </a:p>
        <a:p>
          <a:br>
            <a:rPr lang="en-US" sz="1100">
              <a:solidFill>
                <a:schemeClr val="dk1"/>
              </a:solidFill>
              <a:effectLst/>
              <a:latin typeface="+mn-lt"/>
              <a:ea typeface="+mn-ea"/>
              <a:cs typeface="+mn-cs"/>
            </a:rPr>
          </a:b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323" displayName="Table323" ref="B2:F78" totalsRowShown="0" headerRowDxfId="9" dataDxfId="7" headerRowBorderDxfId="8" tableBorderDxfId="6" totalsRowBorderDxfId="5">
  <autoFilter ref="B2:F78" xr:uid="{00000000-0009-0000-0100-000002000000}"/>
  <tableColumns count="5">
    <tableColumn id="1" xr3:uid="{00000000-0010-0000-0200-000001000000}" name="Metric toTrack" dataDxfId="4"/>
    <tableColumn id="3" xr3:uid="{00000000-0010-0000-0200-000003000000}" name="Party Responsible" dataDxfId="3"/>
    <tableColumn id="5" xr3:uid="{00000000-0010-0000-0200-000005000000}" name="Item/Table #" dataDxfId="2"/>
    <tableColumn id="7" xr3:uid="{00000000-0010-0000-0200-000007000000}" name="Data Owner/Location" dataDxfId="1"/>
    <tableColumn id="9" xr3:uid="{00000000-0010-0000-0200-000009000000}" name="Tracking Set Up?" dataDxfId="0"/>
  </tableColumns>
  <tableStyleInfo showFirstColumn="0" showLastColumn="0" showRowStripes="1" showColumnStripes="0"/>
</table>
</file>

<file path=xl/theme/theme1.xml><?xml version="1.0" encoding="utf-8"?>
<a:theme xmlns:a="http://schemas.openxmlformats.org/drawingml/2006/main" name="Guidehouse Color Palette_Word">
  <a:themeElements>
    <a:clrScheme name="GuidehouseColorPalette">
      <a:dk1>
        <a:srgbClr val="000000"/>
      </a:dk1>
      <a:lt1>
        <a:srgbClr val="FFFFFF"/>
      </a:lt1>
      <a:dk2>
        <a:srgbClr val="000000"/>
      </a:dk2>
      <a:lt2>
        <a:srgbClr val="FFFFFF"/>
      </a:lt2>
      <a:accent1>
        <a:srgbClr val="93D500"/>
      </a:accent1>
      <a:accent2>
        <a:srgbClr val="40840B"/>
      </a:accent2>
      <a:accent3>
        <a:srgbClr val="2355C9"/>
      </a:accent3>
      <a:accent4>
        <a:srgbClr val="F9B723"/>
      </a:accent4>
      <a:accent5>
        <a:srgbClr val="F26913"/>
      </a:accent5>
      <a:accent6>
        <a:srgbClr val="7F7F7F"/>
      </a:accent6>
      <a:hlink>
        <a:srgbClr val="40840B"/>
      </a:hlink>
      <a:folHlink>
        <a:srgbClr val="93D5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886DB-82D7-44E3-AE4F-3213CAF4B2B9}">
  <sheetPr>
    <tabColor rgb="FF0070C0"/>
  </sheetPr>
  <dimension ref="A1"/>
  <sheetViews>
    <sheetView showGridLines="0" topLeftCell="A4" workbookViewId="0">
      <selection activeCell="W17" sqref="W17"/>
    </sheetView>
  </sheetViews>
  <sheetFormatPr baseColWidth="10" defaultColWidth="8.83203125" defaultRowHeight="14" x14ac:dyDescent="0.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A9BC0-7E99-4A6C-B4C8-5413720639A1}">
  <sheetPr>
    <tabColor theme="0" tint="-4.9989318521683403E-2"/>
  </sheetPr>
  <dimension ref="A1:H7"/>
  <sheetViews>
    <sheetView showGridLines="0" zoomScale="78" zoomScaleNormal="78" workbookViewId="0">
      <selection activeCell="H4" sqref="H4"/>
    </sheetView>
  </sheetViews>
  <sheetFormatPr baseColWidth="10" defaultColWidth="9" defaultRowHeight="13" x14ac:dyDescent="0.15"/>
  <cols>
    <col min="1" max="1" width="9" style="11"/>
    <col min="2" max="2" width="32.33203125" style="11" customWidth="1"/>
    <col min="3" max="7" width="25.6640625" style="11" customWidth="1"/>
    <col min="8" max="8" width="39.6640625" style="11" customWidth="1"/>
    <col min="9" max="16384" width="9" style="11"/>
  </cols>
  <sheetData>
    <row r="1" spans="1:8" customFormat="1" ht="14" x14ac:dyDescent="0.15">
      <c r="A1" s="12" t="s">
        <v>472</v>
      </c>
    </row>
    <row r="2" spans="1:8" ht="21.75" customHeight="1" x14ac:dyDescent="0.15"/>
    <row r="3" spans="1:8" ht="37.5" customHeight="1" x14ac:dyDescent="0.15">
      <c r="B3" s="44" t="s">
        <v>473</v>
      </c>
      <c r="C3" s="44" t="s">
        <v>474</v>
      </c>
      <c r="D3" s="44" t="s">
        <v>475</v>
      </c>
      <c r="E3" s="44" t="s">
        <v>476</v>
      </c>
      <c r="F3" s="44" t="s">
        <v>477</v>
      </c>
      <c r="G3" s="44" t="s">
        <v>478</v>
      </c>
      <c r="H3" s="44" t="s">
        <v>236</v>
      </c>
    </row>
    <row r="4" spans="1:8" ht="219.75" customHeight="1" x14ac:dyDescent="0.15">
      <c r="B4" s="120" t="s">
        <v>1118</v>
      </c>
      <c r="C4" s="183" t="s">
        <v>1118</v>
      </c>
      <c r="D4" s="183" t="s">
        <v>1118</v>
      </c>
      <c r="E4" s="183" t="s">
        <v>1118</v>
      </c>
      <c r="F4" s="183" t="s">
        <v>1118</v>
      </c>
      <c r="G4" s="183" t="s">
        <v>1118</v>
      </c>
      <c r="H4" s="183" t="s">
        <v>1118</v>
      </c>
    </row>
    <row r="5" spans="1:8" ht="28.5" customHeight="1" x14ac:dyDescent="0.15"/>
    <row r="6" spans="1:8" ht="44.25" customHeight="1" x14ac:dyDescent="0.15"/>
    <row r="7" spans="1:8" ht="28.5" customHeight="1" x14ac:dyDescent="0.15"/>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4F5FD-51AF-4B45-AD97-0A27C0D577D0}">
  <sheetPr>
    <tabColor theme="0" tint="-4.9989318521683403E-2"/>
  </sheetPr>
  <dimension ref="A1:W8"/>
  <sheetViews>
    <sheetView showGridLines="0" zoomScale="80" zoomScaleNormal="80" workbookViewId="0">
      <selection activeCell="V4" sqref="V4:W4"/>
    </sheetView>
  </sheetViews>
  <sheetFormatPr baseColWidth="10" defaultColWidth="9" defaultRowHeight="13" x14ac:dyDescent="0.15"/>
  <cols>
    <col min="1" max="1" width="9" style="14"/>
    <col min="2" max="2" width="15.5" style="14" customWidth="1"/>
    <col min="3" max="3" width="10" style="14" customWidth="1"/>
    <col min="4" max="5" width="13.6640625" style="14" customWidth="1"/>
    <col min="6" max="6" width="19.5" style="14" customWidth="1"/>
    <col min="7" max="7" width="16.83203125" style="14" customWidth="1"/>
    <col min="8" max="8" width="14.5" style="14" customWidth="1"/>
    <col min="9" max="9" width="9" style="14"/>
    <col min="10" max="15" width="12.5" style="14" customWidth="1"/>
    <col min="16" max="16384" width="9" style="14"/>
  </cols>
  <sheetData>
    <row r="1" spans="1:23" customFormat="1" ht="14" x14ac:dyDescent="0.15">
      <c r="A1" s="12" t="s">
        <v>479</v>
      </c>
    </row>
    <row r="2" spans="1:23" x14ac:dyDescent="0.15">
      <c r="A2" s="11"/>
      <c r="B2" s="11"/>
      <c r="C2" s="11"/>
      <c r="D2" s="11"/>
      <c r="E2" s="11"/>
      <c r="F2" s="11"/>
      <c r="G2" s="11"/>
      <c r="H2" s="11"/>
      <c r="I2" s="11"/>
      <c r="J2" s="11"/>
      <c r="K2" s="11"/>
      <c r="L2" s="11"/>
      <c r="M2" s="11"/>
      <c r="N2" s="11"/>
      <c r="O2" s="11"/>
      <c r="P2" s="11"/>
      <c r="Q2" s="11"/>
      <c r="R2" s="11"/>
      <c r="S2" s="11"/>
      <c r="T2" s="11"/>
      <c r="U2" s="11"/>
      <c r="V2" s="11"/>
      <c r="W2" s="11"/>
    </row>
    <row r="3" spans="1:23" ht="13.5" customHeight="1" x14ac:dyDescent="0.15">
      <c r="A3" s="11"/>
      <c r="B3" s="194" t="s">
        <v>480</v>
      </c>
      <c r="C3" s="194"/>
      <c r="D3" s="194"/>
      <c r="E3" s="194" t="s">
        <v>481</v>
      </c>
      <c r="F3" s="194"/>
      <c r="G3" s="194"/>
      <c r="H3" s="194"/>
      <c r="I3" s="194"/>
      <c r="J3" s="15">
        <v>2015</v>
      </c>
      <c r="K3" s="15">
        <v>2016</v>
      </c>
      <c r="L3" s="15">
        <v>2017</v>
      </c>
      <c r="M3" s="15">
        <v>2018</v>
      </c>
      <c r="N3" s="15">
        <v>2019</v>
      </c>
      <c r="O3" s="15" t="s">
        <v>482</v>
      </c>
      <c r="P3" s="194" t="s">
        <v>351</v>
      </c>
      <c r="Q3" s="194"/>
      <c r="R3" s="194"/>
      <c r="S3" s="194"/>
      <c r="T3" s="194" t="s">
        <v>483</v>
      </c>
      <c r="U3" s="194"/>
      <c r="V3" s="194" t="s">
        <v>236</v>
      </c>
      <c r="W3" s="194"/>
    </row>
    <row r="4" spans="1:23" ht="48" customHeight="1" x14ac:dyDescent="0.15">
      <c r="A4" s="11"/>
      <c r="B4" s="224" t="s">
        <v>484</v>
      </c>
      <c r="C4" s="224"/>
      <c r="D4" s="224"/>
      <c r="E4" s="224" t="s">
        <v>485</v>
      </c>
      <c r="F4" s="224"/>
      <c r="G4" s="224"/>
      <c r="H4" s="224"/>
      <c r="I4" s="224"/>
      <c r="J4" s="182">
        <f>2.917/32</f>
        <v>9.1156249999999994E-2</v>
      </c>
      <c r="K4" s="182">
        <f>14.167/32</f>
        <v>0.44271874999999999</v>
      </c>
      <c r="L4" s="182">
        <f>15.708/32</f>
        <v>0.49087500000000001</v>
      </c>
      <c r="M4" s="182">
        <f>10.583/32</f>
        <v>0.33071875000000001</v>
      </c>
      <c r="N4" s="182">
        <f>6.333/32</f>
        <v>0.19790625000000001</v>
      </c>
      <c r="O4" s="182">
        <f>AVERAGE(J4:N4)</f>
        <v>0.31067499999999998</v>
      </c>
      <c r="P4" s="224" t="s">
        <v>486</v>
      </c>
      <c r="Q4" s="224"/>
      <c r="R4" s="224"/>
      <c r="S4" s="224"/>
      <c r="T4" s="228" t="s">
        <v>487</v>
      </c>
      <c r="U4" s="228"/>
      <c r="V4" s="224" t="s">
        <v>488</v>
      </c>
      <c r="W4" s="225"/>
    </row>
    <row r="5" spans="1:23" ht="99" customHeight="1" x14ac:dyDescent="0.15">
      <c r="A5" s="11"/>
      <c r="B5" s="224"/>
      <c r="C5" s="224"/>
      <c r="D5" s="224"/>
      <c r="E5" s="224" t="s">
        <v>489</v>
      </c>
      <c r="F5" s="225"/>
      <c r="G5" s="225"/>
      <c r="H5" s="225"/>
      <c r="I5" s="225"/>
      <c r="J5" s="182" t="s">
        <v>487</v>
      </c>
      <c r="K5" s="182" t="s">
        <v>487</v>
      </c>
      <c r="L5" s="182" t="s">
        <v>487</v>
      </c>
      <c r="M5" s="182" t="s">
        <v>487</v>
      </c>
      <c r="N5" s="182" t="s">
        <v>487</v>
      </c>
      <c r="O5" s="182" t="s">
        <v>487</v>
      </c>
      <c r="P5" s="224" t="s">
        <v>490</v>
      </c>
      <c r="Q5" s="224"/>
      <c r="R5" s="224"/>
      <c r="S5" s="224"/>
      <c r="T5" s="228"/>
      <c r="U5" s="228"/>
      <c r="V5" s="224" t="s">
        <v>491</v>
      </c>
      <c r="W5" s="225"/>
    </row>
    <row r="6" spans="1:23" ht="88.5" customHeight="1" x14ac:dyDescent="0.15">
      <c r="A6" s="11"/>
      <c r="B6" s="225"/>
      <c r="C6" s="225"/>
      <c r="D6" s="225"/>
      <c r="E6" s="224" t="s">
        <v>492</v>
      </c>
      <c r="F6" s="225"/>
      <c r="G6" s="225"/>
      <c r="H6" s="225"/>
      <c r="I6" s="225"/>
      <c r="J6" s="182" t="s">
        <v>487</v>
      </c>
      <c r="K6" s="182" t="s">
        <v>487</v>
      </c>
      <c r="L6" s="182" t="s">
        <v>487</v>
      </c>
      <c r="M6" s="182" t="s">
        <v>487</v>
      </c>
      <c r="N6" s="182" t="s">
        <v>487</v>
      </c>
      <c r="O6" s="182" t="s">
        <v>487</v>
      </c>
      <c r="P6" s="225"/>
      <c r="Q6" s="225"/>
      <c r="R6" s="225"/>
      <c r="S6" s="225"/>
      <c r="T6" s="228"/>
      <c r="U6" s="228"/>
      <c r="V6" s="225"/>
      <c r="W6" s="225"/>
    </row>
    <row r="7" spans="1:23" ht="121.5" customHeight="1" x14ac:dyDescent="0.15">
      <c r="A7" s="11"/>
      <c r="B7" s="224" t="s">
        <v>493</v>
      </c>
      <c r="C7" s="224"/>
      <c r="D7" s="224"/>
      <c r="E7" s="224" t="s">
        <v>494</v>
      </c>
      <c r="F7" s="224"/>
      <c r="G7" s="224"/>
      <c r="H7" s="224"/>
      <c r="I7" s="224"/>
      <c r="J7" s="182" t="s">
        <v>495</v>
      </c>
      <c r="K7" s="182" t="s">
        <v>495</v>
      </c>
      <c r="L7" s="182" t="s">
        <v>495</v>
      </c>
      <c r="M7" s="182" t="s">
        <v>495</v>
      </c>
      <c r="N7" s="182" t="s">
        <v>495</v>
      </c>
      <c r="O7" s="182" t="s">
        <v>495</v>
      </c>
      <c r="P7" s="224" t="s">
        <v>496</v>
      </c>
      <c r="Q7" s="224"/>
      <c r="R7" s="224"/>
      <c r="S7" s="224"/>
      <c r="T7" s="226" t="s">
        <v>495</v>
      </c>
      <c r="U7" s="227"/>
      <c r="V7" s="228" t="s">
        <v>497</v>
      </c>
      <c r="W7" s="228"/>
    </row>
    <row r="8" spans="1:23" ht="141" customHeight="1" x14ac:dyDescent="0.15">
      <c r="A8" s="11"/>
      <c r="B8" s="191" t="s">
        <v>498</v>
      </c>
      <c r="C8" s="191"/>
      <c r="D8" s="191"/>
      <c r="E8" s="191" t="s">
        <v>499</v>
      </c>
      <c r="F8" s="191"/>
      <c r="G8" s="191"/>
      <c r="H8" s="191"/>
      <c r="I8" s="191"/>
      <c r="J8" s="45" t="s">
        <v>495</v>
      </c>
      <c r="K8" s="45" t="s">
        <v>495</v>
      </c>
      <c r="L8" s="45" t="s">
        <v>495</v>
      </c>
      <c r="M8" s="45" t="s">
        <v>495</v>
      </c>
      <c r="N8" s="45" t="s">
        <v>495</v>
      </c>
      <c r="O8" s="45" t="s">
        <v>495</v>
      </c>
      <c r="P8" s="191" t="s">
        <v>500</v>
      </c>
      <c r="Q8" s="191"/>
      <c r="R8" s="191"/>
      <c r="S8" s="191"/>
      <c r="T8" s="188" t="s">
        <v>495</v>
      </c>
      <c r="U8" s="190"/>
      <c r="V8" s="191" t="s">
        <v>501</v>
      </c>
      <c r="W8" s="191"/>
    </row>
  </sheetData>
  <mergeCells count="24">
    <mergeCell ref="B3:D3"/>
    <mergeCell ref="E3:I3"/>
    <mergeCell ref="P3:S3"/>
    <mergeCell ref="T3:U3"/>
    <mergeCell ref="V3:W3"/>
    <mergeCell ref="E5:I5"/>
    <mergeCell ref="P5:S6"/>
    <mergeCell ref="V5:W6"/>
    <mergeCell ref="E6:I6"/>
    <mergeCell ref="B7:D7"/>
    <mergeCell ref="E7:I7"/>
    <mergeCell ref="P7:S7"/>
    <mergeCell ref="T7:U7"/>
    <mergeCell ref="V7:W7"/>
    <mergeCell ref="B4:D6"/>
    <mergeCell ref="E4:I4"/>
    <mergeCell ref="P4:S4"/>
    <mergeCell ref="T4:U6"/>
    <mergeCell ref="V4:W4"/>
    <mergeCell ref="B8:D8"/>
    <mergeCell ref="E8:I8"/>
    <mergeCell ref="P8:S8"/>
    <mergeCell ref="T8:U8"/>
    <mergeCell ref="V8:W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08C94-FDC3-41EF-B91D-767F81D41B0A}">
  <sheetPr>
    <tabColor theme="0" tint="-4.9989318521683403E-2"/>
  </sheetPr>
  <dimension ref="A1:I93"/>
  <sheetViews>
    <sheetView showGridLines="0" topLeftCell="A79" zoomScale="66" zoomScaleNormal="66" workbookViewId="0">
      <selection activeCell="E68" sqref="E68"/>
    </sheetView>
  </sheetViews>
  <sheetFormatPr baseColWidth="10" defaultColWidth="9" defaultRowHeight="13" x14ac:dyDescent="0.15"/>
  <cols>
    <col min="1" max="1" width="9" style="11"/>
    <col min="2" max="2" width="45.6640625" style="11" customWidth="1"/>
    <col min="3" max="3" width="46.83203125" style="11" customWidth="1"/>
    <col min="4" max="4" width="75" style="11" customWidth="1"/>
    <col min="5" max="5" width="67.1640625" style="11" customWidth="1"/>
    <col min="6" max="6" width="39.6640625" style="11" customWidth="1"/>
    <col min="7" max="7" width="21.33203125" style="11" customWidth="1"/>
    <col min="8" max="8" width="40.83203125" style="11" customWidth="1"/>
    <col min="9" max="9" width="29" style="11" customWidth="1"/>
    <col min="10" max="16384" width="9" style="11"/>
  </cols>
  <sheetData>
    <row r="1" spans="1:8" customFormat="1" ht="14" x14ac:dyDescent="0.15">
      <c r="A1" s="12" t="s">
        <v>502</v>
      </c>
    </row>
    <row r="2" spans="1:8" customFormat="1" ht="14" x14ac:dyDescent="0.15">
      <c r="A2" s="12"/>
      <c r="F2" s="122"/>
      <c r="G2" s="122"/>
      <c r="H2" s="122"/>
    </row>
    <row r="3" spans="1:8" customFormat="1" ht="14" x14ac:dyDescent="0.15">
      <c r="A3" s="12"/>
      <c r="F3" s="122"/>
      <c r="G3" s="122"/>
      <c r="H3" s="122"/>
    </row>
    <row r="4" spans="1:8" customFormat="1" ht="14" x14ac:dyDescent="0.15">
      <c r="A4" s="12"/>
      <c r="F4" s="122"/>
      <c r="G4" s="122"/>
      <c r="H4" s="122"/>
    </row>
    <row r="5" spans="1:8" customFormat="1" ht="14" x14ac:dyDescent="0.15">
      <c r="A5" s="12"/>
    </row>
    <row r="6" spans="1:8" customFormat="1" ht="14" x14ac:dyDescent="0.15">
      <c r="A6" s="12"/>
    </row>
    <row r="7" spans="1:8" customFormat="1" ht="14" x14ac:dyDescent="0.15">
      <c r="A7" s="12"/>
    </row>
    <row r="8" spans="1:8" customFormat="1" ht="14" x14ac:dyDescent="0.15">
      <c r="A8" s="12"/>
    </row>
    <row r="9" spans="1:8" x14ac:dyDescent="0.15">
      <c r="A9" s="38"/>
    </row>
    <row r="10" spans="1:8" ht="14" x14ac:dyDescent="0.15">
      <c r="B10" s="44" t="s">
        <v>503</v>
      </c>
      <c r="C10" s="44" t="s">
        <v>504</v>
      </c>
      <c r="D10" s="44" t="s">
        <v>505</v>
      </c>
      <c r="E10" s="44" t="s">
        <v>235</v>
      </c>
      <c r="F10" s="44" t="s">
        <v>506</v>
      </c>
    </row>
    <row r="11" spans="1:8" ht="54" customHeight="1" x14ac:dyDescent="0.15">
      <c r="B11" s="193" t="s">
        <v>507</v>
      </c>
      <c r="C11" s="18" t="s">
        <v>508</v>
      </c>
      <c r="D11" s="140" t="s">
        <v>1069</v>
      </c>
      <c r="E11" s="106" t="s">
        <v>510</v>
      </c>
      <c r="F11" s="229" t="s">
        <v>509</v>
      </c>
    </row>
    <row r="12" spans="1:8" ht="62.25" customHeight="1" x14ac:dyDescent="0.15">
      <c r="B12" s="193"/>
      <c r="C12" s="18" t="s">
        <v>511</v>
      </c>
      <c r="D12" s="140" t="s">
        <v>1070</v>
      </c>
      <c r="E12" s="106" t="s">
        <v>510</v>
      </c>
      <c r="F12" s="230"/>
    </row>
    <row r="13" spans="1:8" ht="76.5" customHeight="1" x14ac:dyDescent="0.15">
      <c r="B13" s="193"/>
      <c r="C13" s="18" t="s">
        <v>512</v>
      </c>
      <c r="D13" s="140" t="s">
        <v>1073</v>
      </c>
      <c r="E13" s="107" t="s">
        <v>510</v>
      </c>
      <c r="F13" s="231"/>
    </row>
    <row r="14" spans="1:8" ht="48" customHeight="1" x14ac:dyDescent="0.15"/>
    <row r="15" spans="1:8" ht="25" customHeight="1" x14ac:dyDescent="0.15">
      <c r="B15" s="44" t="s">
        <v>503</v>
      </c>
      <c r="C15" s="44" t="s">
        <v>504</v>
      </c>
      <c r="D15" s="108" t="s">
        <v>513</v>
      </c>
      <c r="E15" s="108" t="s">
        <v>514</v>
      </c>
      <c r="F15" s="44" t="s">
        <v>515</v>
      </c>
      <c r="G15" s="44" t="s">
        <v>235</v>
      </c>
      <c r="H15" s="44" t="s">
        <v>506</v>
      </c>
    </row>
    <row r="16" spans="1:8" ht="25" customHeight="1" x14ac:dyDescent="0.15">
      <c r="B16" s="229" t="s">
        <v>507</v>
      </c>
      <c r="C16" s="235" t="s">
        <v>516</v>
      </c>
      <c r="D16" s="26" t="s">
        <v>517</v>
      </c>
      <c r="E16" s="23" t="s">
        <v>518</v>
      </c>
      <c r="F16" s="138" t="s">
        <v>519</v>
      </c>
      <c r="G16" s="229" t="s">
        <v>520</v>
      </c>
      <c r="H16" s="229" t="s">
        <v>69</v>
      </c>
    </row>
    <row r="17" spans="2:8" ht="25" customHeight="1" x14ac:dyDescent="0.15">
      <c r="B17" s="230"/>
      <c r="C17" s="236"/>
      <c r="D17" s="26" t="s">
        <v>521</v>
      </c>
      <c r="E17" s="23" t="s">
        <v>522</v>
      </c>
      <c r="F17" s="138" t="s">
        <v>523</v>
      </c>
      <c r="G17" s="230"/>
      <c r="H17" s="230"/>
    </row>
    <row r="18" spans="2:8" ht="25" customHeight="1" x14ac:dyDescent="0.15">
      <c r="B18" s="230"/>
      <c r="C18" s="236"/>
      <c r="D18" s="26" t="s">
        <v>524</v>
      </c>
      <c r="E18" s="23" t="s">
        <v>525</v>
      </c>
      <c r="F18" s="138" t="s">
        <v>526</v>
      </c>
      <c r="G18" s="230"/>
      <c r="H18" s="230"/>
    </row>
    <row r="19" spans="2:8" ht="25" customHeight="1" x14ac:dyDescent="0.15">
      <c r="B19" s="230"/>
      <c r="C19" s="236"/>
      <c r="D19" s="26" t="s">
        <v>527</v>
      </c>
      <c r="E19" s="23" t="s">
        <v>528</v>
      </c>
      <c r="F19" s="138" t="s">
        <v>529</v>
      </c>
      <c r="G19" s="230"/>
      <c r="H19" s="230"/>
    </row>
    <row r="20" spans="2:8" ht="25" customHeight="1" x14ac:dyDescent="0.15">
      <c r="B20" s="230"/>
      <c r="C20" s="236"/>
      <c r="D20" s="26" t="s">
        <v>530</v>
      </c>
      <c r="E20" s="23" t="s">
        <v>531</v>
      </c>
      <c r="F20" s="138" t="s">
        <v>532</v>
      </c>
      <c r="G20" s="230"/>
      <c r="H20" s="230"/>
    </row>
    <row r="21" spans="2:8" ht="25" customHeight="1" x14ac:dyDescent="0.15">
      <c r="B21" s="230"/>
      <c r="C21" s="236"/>
      <c r="D21" s="26" t="s">
        <v>533</v>
      </c>
      <c r="E21" s="23" t="s">
        <v>534</v>
      </c>
      <c r="F21" s="138" t="s">
        <v>535</v>
      </c>
      <c r="G21" s="230"/>
      <c r="H21" s="230"/>
    </row>
    <row r="22" spans="2:8" ht="25" customHeight="1" x14ac:dyDescent="0.15">
      <c r="B22" s="230"/>
      <c r="C22" s="236"/>
      <c r="D22" s="26" t="s">
        <v>536</v>
      </c>
      <c r="E22" s="23" t="s">
        <v>537</v>
      </c>
      <c r="F22" s="138" t="s">
        <v>538</v>
      </c>
      <c r="G22" s="230"/>
      <c r="H22" s="230"/>
    </row>
    <row r="23" spans="2:8" ht="25" customHeight="1" x14ac:dyDescent="0.15">
      <c r="B23" s="230"/>
      <c r="C23" s="236"/>
      <c r="D23" s="26" t="s">
        <v>539</v>
      </c>
      <c r="E23" s="23" t="s">
        <v>540</v>
      </c>
      <c r="F23" s="138" t="s">
        <v>541</v>
      </c>
      <c r="G23" s="230"/>
      <c r="H23" s="230"/>
    </row>
    <row r="24" spans="2:8" ht="25" customHeight="1" x14ac:dyDescent="0.15">
      <c r="B24" s="230"/>
      <c r="C24" s="236"/>
      <c r="D24" s="26" t="s">
        <v>542</v>
      </c>
      <c r="E24" s="23" t="s">
        <v>543</v>
      </c>
      <c r="F24" s="138" t="s">
        <v>544</v>
      </c>
      <c r="G24" s="230"/>
      <c r="H24" s="230"/>
    </row>
    <row r="25" spans="2:8" ht="25" customHeight="1" x14ac:dyDescent="0.15">
      <c r="B25" s="230"/>
      <c r="C25" s="236"/>
      <c r="D25" s="26" t="s">
        <v>545</v>
      </c>
      <c r="E25" s="23" t="s">
        <v>546</v>
      </c>
      <c r="F25" s="138" t="s">
        <v>547</v>
      </c>
      <c r="G25" s="230"/>
      <c r="H25" s="230"/>
    </row>
    <row r="26" spans="2:8" ht="25" customHeight="1" x14ac:dyDescent="0.15">
      <c r="B26" s="230"/>
      <c r="C26" s="236"/>
      <c r="D26" s="26" t="s">
        <v>548</v>
      </c>
      <c r="E26" s="23" t="s">
        <v>549</v>
      </c>
      <c r="F26" s="138" t="s">
        <v>550</v>
      </c>
      <c r="G26" s="230"/>
      <c r="H26" s="230"/>
    </row>
    <row r="27" spans="2:8" ht="25" customHeight="1" x14ac:dyDescent="0.15">
      <c r="B27" s="230"/>
      <c r="C27" s="236"/>
      <c r="D27" s="26" t="s">
        <v>551</v>
      </c>
      <c r="E27" s="23" t="s">
        <v>552</v>
      </c>
      <c r="F27" s="138" t="s">
        <v>553</v>
      </c>
      <c r="G27" s="230"/>
      <c r="H27" s="230"/>
    </row>
    <row r="28" spans="2:8" ht="25" customHeight="1" x14ac:dyDescent="0.15">
      <c r="B28" s="230"/>
      <c r="C28" s="236"/>
      <c r="D28" s="26" t="s">
        <v>554</v>
      </c>
      <c r="E28" s="23" t="s">
        <v>555</v>
      </c>
      <c r="F28" s="138" t="s">
        <v>556</v>
      </c>
      <c r="G28" s="230"/>
      <c r="H28" s="230"/>
    </row>
    <row r="29" spans="2:8" ht="25" customHeight="1" x14ac:dyDescent="0.15">
      <c r="B29" s="231"/>
      <c r="C29" s="237"/>
      <c r="D29" s="26" t="s">
        <v>557</v>
      </c>
      <c r="E29" s="23" t="s">
        <v>558</v>
      </c>
      <c r="F29" s="138" t="s">
        <v>559</v>
      </c>
      <c r="G29" s="231"/>
      <c r="H29" s="231"/>
    </row>
    <row r="30" spans="2:8" ht="25" customHeight="1" x14ac:dyDescent="0.15">
      <c r="B30" s="46"/>
      <c r="C30" s="3"/>
      <c r="D30" s="47"/>
      <c r="E30" s="3"/>
      <c r="F30" s="3"/>
      <c r="G30" s="46"/>
      <c r="H30" s="46"/>
    </row>
    <row r="31" spans="2:8" ht="18.75" customHeight="1" x14ac:dyDescent="0.15">
      <c r="B31" s="44" t="s">
        <v>503</v>
      </c>
      <c r="C31" s="44" t="s">
        <v>504</v>
      </c>
      <c r="D31" s="44" t="s">
        <v>505</v>
      </c>
      <c r="E31" s="44" t="s">
        <v>235</v>
      </c>
      <c r="F31" s="44" t="s">
        <v>506</v>
      </c>
    </row>
    <row r="32" spans="2:8" ht="33" customHeight="1" x14ac:dyDescent="0.15">
      <c r="B32" s="229" t="s">
        <v>507</v>
      </c>
      <c r="C32" s="26" t="s">
        <v>560</v>
      </c>
      <c r="D32" s="140" t="s">
        <v>1071</v>
      </c>
      <c r="E32" s="18" t="s">
        <v>561</v>
      </c>
      <c r="F32" s="244" t="s">
        <v>1120</v>
      </c>
    </row>
    <row r="33" spans="2:8" ht="33" customHeight="1" x14ac:dyDescent="0.15">
      <c r="B33" s="230"/>
      <c r="C33" s="24" t="s">
        <v>562</v>
      </c>
      <c r="D33" s="18" t="s">
        <v>509</v>
      </c>
      <c r="E33" s="18" t="s">
        <v>561</v>
      </c>
      <c r="F33" s="245"/>
    </row>
    <row r="34" spans="2:8" ht="18" customHeight="1" x14ac:dyDescent="0.15">
      <c r="B34" s="230"/>
      <c r="C34" s="24" t="s">
        <v>563</v>
      </c>
      <c r="D34" s="18" t="s">
        <v>509</v>
      </c>
      <c r="E34" s="18" t="s">
        <v>564</v>
      </c>
      <c r="F34" s="245"/>
    </row>
    <row r="35" spans="2:8" ht="18" customHeight="1" x14ac:dyDescent="0.15">
      <c r="B35" s="231"/>
      <c r="C35" s="24" t="s">
        <v>565</v>
      </c>
      <c r="D35" s="18" t="s">
        <v>509</v>
      </c>
      <c r="E35" s="18" t="s">
        <v>564</v>
      </c>
      <c r="F35" s="246"/>
    </row>
    <row r="36" spans="2:8" ht="12.75" customHeight="1" x14ac:dyDescent="0.15">
      <c r="B36" s="46"/>
      <c r="C36" s="3"/>
      <c r="D36" s="47"/>
      <c r="E36" s="3"/>
      <c r="F36" s="3"/>
      <c r="G36" s="46"/>
      <c r="H36" s="46"/>
    </row>
    <row r="37" spans="2:8" ht="21" customHeight="1" x14ac:dyDescent="0.15">
      <c r="B37" s="46"/>
      <c r="C37" s="3"/>
      <c r="D37" s="47"/>
      <c r="E37" s="3"/>
      <c r="F37" s="3"/>
      <c r="G37" s="46"/>
      <c r="H37" s="46"/>
    </row>
    <row r="38" spans="2:8" ht="39" customHeight="1" x14ac:dyDescent="0.15">
      <c r="B38" s="48"/>
    </row>
    <row r="39" spans="2:8" ht="12.75" customHeight="1" x14ac:dyDescent="0.15">
      <c r="B39" s="44" t="s">
        <v>503</v>
      </c>
      <c r="C39" s="44" t="s">
        <v>566</v>
      </c>
      <c r="D39" s="44" t="s">
        <v>567</v>
      </c>
      <c r="E39" s="44" t="s">
        <v>514</v>
      </c>
      <c r="F39" s="44" t="s">
        <v>568</v>
      </c>
      <c r="G39" s="44" t="s">
        <v>235</v>
      </c>
      <c r="H39" s="44" t="s">
        <v>506</v>
      </c>
    </row>
    <row r="40" spans="2:8" ht="12.75" customHeight="1" x14ac:dyDescent="0.15">
      <c r="B40" s="209" t="s">
        <v>1119</v>
      </c>
      <c r="C40" s="241" t="s">
        <v>569</v>
      </c>
      <c r="D40" s="26" t="s">
        <v>570</v>
      </c>
      <c r="E40" s="49" t="s">
        <v>571</v>
      </c>
      <c r="F40" s="143" t="s">
        <v>572</v>
      </c>
      <c r="G40" s="209" t="s">
        <v>520</v>
      </c>
      <c r="H40" s="229">
        <v>6.4</v>
      </c>
    </row>
    <row r="41" spans="2:8" ht="12.75" customHeight="1" x14ac:dyDescent="0.15">
      <c r="B41" s="212"/>
      <c r="C41" s="242"/>
      <c r="D41" s="26" t="s">
        <v>573</v>
      </c>
      <c r="E41" s="49" t="s">
        <v>574</v>
      </c>
      <c r="F41" s="143" t="s">
        <v>575</v>
      </c>
      <c r="G41" s="212"/>
      <c r="H41" s="230"/>
    </row>
    <row r="42" spans="2:8" ht="12.75" customHeight="1" x14ac:dyDescent="0.15">
      <c r="B42" s="212"/>
      <c r="C42" s="242"/>
      <c r="D42" s="26" t="s">
        <v>576</v>
      </c>
      <c r="E42" s="49" t="s">
        <v>577</v>
      </c>
      <c r="F42" s="143" t="s">
        <v>578</v>
      </c>
      <c r="G42" s="212"/>
      <c r="H42" s="230"/>
    </row>
    <row r="43" spans="2:8" ht="12.75" customHeight="1" x14ac:dyDescent="0.15">
      <c r="B43" s="212"/>
      <c r="C43" s="242"/>
      <c r="D43" s="26" t="s">
        <v>579</v>
      </c>
      <c r="E43" s="49" t="s">
        <v>580</v>
      </c>
      <c r="F43" s="143" t="s">
        <v>581</v>
      </c>
      <c r="G43" s="212"/>
      <c r="H43" s="230"/>
    </row>
    <row r="44" spans="2:8" ht="12.75" customHeight="1" x14ac:dyDescent="0.15">
      <c r="B44" s="212"/>
      <c r="C44" s="242"/>
      <c r="D44" s="26" t="s">
        <v>582</v>
      </c>
      <c r="E44" s="49" t="s">
        <v>583</v>
      </c>
      <c r="F44" s="143" t="s">
        <v>584</v>
      </c>
      <c r="G44" s="212"/>
      <c r="H44" s="230"/>
    </row>
    <row r="45" spans="2:8" ht="12.75" customHeight="1" x14ac:dyDescent="0.15">
      <c r="B45" s="212"/>
      <c r="C45" s="242"/>
      <c r="D45" s="26" t="s">
        <v>585</v>
      </c>
      <c r="E45" s="49" t="s">
        <v>586</v>
      </c>
      <c r="F45" s="143" t="s">
        <v>587</v>
      </c>
      <c r="G45" s="212"/>
      <c r="H45" s="230"/>
    </row>
    <row r="46" spans="2:8" ht="12.75" customHeight="1" x14ac:dyDescent="0.15">
      <c r="B46" s="212"/>
      <c r="C46" s="242"/>
      <c r="D46" s="26" t="s">
        <v>588</v>
      </c>
      <c r="E46" s="49" t="s">
        <v>589</v>
      </c>
      <c r="F46" s="143" t="s">
        <v>590</v>
      </c>
      <c r="G46" s="212"/>
      <c r="H46" s="230"/>
    </row>
    <row r="47" spans="2:8" ht="12.75" customHeight="1" x14ac:dyDescent="0.15">
      <c r="B47" s="212"/>
      <c r="C47" s="242"/>
      <c r="D47" s="26" t="s">
        <v>591</v>
      </c>
      <c r="E47" s="49" t="s">
        <v>592</v>
      </c>
      <c r="F47" s="143" t="s">
        <v>593</v>
      </c>
      <c r="G47" s="212"/>
      <c r="H47" s="230"/>
    </row>
    <row r="48" spans="2:8" ht="12.75" customHeight="1" x14ac:dyDescent="0.15">
      <c r="B48" s="212"/>
      <c r="C48" s="242"/>
      <c r="D48" s="26" t="s">
        <v>594</v>
      </c>
      <c r="E48" s="49" t="s">
        <v>595</v>
      </c>
      <c r="F48" s="143" t="s">
        <v>596</v>
      </c>
      <c r="G48" s="212"/>
      <c r="H48" s="230"/>
    </row>
    <row r="49" spans="2:9" ht="12.75" customHeight="1" x14ac:dyDescent="0.15">
      <c r="B49" s="212"/>
      <c r="C49" s="242"/>
      <c r="D49" s="26" t="s">
        <v>597</v>
      </c>
      <c r="E49" s="49" t="s">
        <v>598</v>
      </c>
      <c r="F49" s="143" t="s">
        <v>599</v>
      </c>
      <c r="G49" s="212"/>
      <c r="H49" s="230"/>
      <c r="I49" s="48"/>
    </row>
    <row r="50" spans="2:9" ht="12.75" customHeight="1" x14ac:dyDescent="0.15">
      <c r="B50" s="212"/>
      <c r="C50" s="242"/>
      <c r="D50" s="26" t="s">
        <v>600</v>
      </c>
      <c r="E50" s="49" t="s">
        <v>601</v>
      </c>
      <c r="F50" s="143" t="s">
        <v>602</v>
      </c>
      <c r="G50" s="212"/>
      <c r="H50" s="230"/>
      <c r="I50" s="51"/>
    </row>
    <row r="51" spans="2:9" ht="12.75" customHeight="1" x14ac:dyDescent="0.15">
      <c r="B51" s="212"/>
      <c r="C51" s="242"/>
      <c r="D51" s="26" t="s">
        <v>603</v>
      </c>
      <c r="E51" s="49" t="s">
        <v>604</v>
      </c>
      <c r="F51" s="143" t="s">
        <v>605</v>
      </c>
      <c r="G51" s="212"/>
      <c r="H51" s="230"/>
      <c r="I51" s="51"/>
    </row>
    <row r="52" spans="2:9" ht="12.75" customHeight="1" x14ac:dyDescent="0.15">
      <c r="B52" s="213"/>
      <c r="C52" s="243"/>
      <c r="D52" s="26" t="s">
        <v>606</v>
      </c>
      <c r="E52" s="49" t="s">
        <v>607</v>
      </c>
      <c r="F52" s="143" t="s">
        <v>608</v>
      </c>
      <c r="G52" s="213"/>
      <c r="H52" s="231"/>
      <c r="I52" s="51"/>
    </row>
    <row r="54" spans="2:9" ht="14" x14ac:dyDescent="0.15">
      <c r="B54" s="44" t="s">
        <v>503</v>
      </c>
      <c r="C54" s="44" t="s">
        <v>566</v>
      </c>
      <c r="D54" s="44" t="s">
        <v>567</v>
      </c>
      <c r="E54" s="44" t="s">
        <v>1067</v>
      </c>
      <c r="F54" s="44" t="s">
        <v>1068</v>
      </c>
      <c r="G54" s="44" t="s">
        <v>609</v>
      </c>
      <c r="H54" s="44" t="s">
        <v>235</v>
      </c>
      <c r="I54" s="44" t="s">
        <v>506</v>
      </c>
    </row>
    <row r="55" spans="2:9" ht="14" x14ac:dyDescent="0.15">
      <c r="B55" s="209" t="s">
        <v>1119</v>
      </c>
      <c r="C55" s="241" t="s">
        <v>610</v>
      </c>
      <c r="D55" s="52" t="s">
        <v>611</v>
      </c>
      <c r="E55" s="138">
        <v>34.238590000000002</v>
      </c>
      <c r="F55" s="138">
        <v>-116.9376</v>
      </c>
      <c r="G55" s="53" t="s">
        <v>612</v>
      </c>
      <c r="H55" s="229" t="s">
        <v>520</v>
      </c>
      <c r="I55" s="229" t="s">
        <v>69</v>
      </c>
    </row>
    <row r="56" spans="2:9" ht="14" x14ac:dyDescent="0.15">
      <c r="B56" s="212"/>
      <c r="C56" s="242"/>
      <c r="D56" s="52" t="s">
        <v>613</v>
      </c>
      <c r="E56" s="138">
        <v>34.201839999999997</v>
      </c>
      <c r="F56" s="138">
        <v>-116.9055</v>
      </c>
      <c r="G56" s="53" t="s">
        <v>614</v>
      </c>
      <c r="H56" s="230"/>
      <c r="I56" s="230"/>
    </row>
    <row r="57" spans="2:9" ht="14" x14ac:dyDescent="0.15">
      <c r="B57" s="212"/>
      <c r="C57" s="242"/>
      <c r="D57" s="52" t="s">
        <v>615</v>
      </c>
      <c r="E57" s="138">
        <v>34.240270000000002</v>
      </c>
      <c r="F57" s="138">
        <v>-116.86799999999999</v>
      </c>
      <c r="G57" s="53" t="s">
        <v>616</v>
      </c>
      <c r="H57" s="230"/>
      <c r="I57" s="230"/>
    </row>
    <row r="58" spans="2:9" ht="14" x14ac:dyDescent="0.15">
      <c r="B58" s="212"/>
      <c r="C58" s="242"/>
      <c r="D58" s="52" t="s">
        <v>617</v>
      </c>
      <c r="E58" s="138">
        <v>34.246319999999997</v>
      </c>
      <c r="F58" s="138">
        <v>-116.88760000000001</v>
      </c>
      <c r="G58" s="53" t="s">
        <v>618</v>
      </c>
      <c r="H58" s="230"/>
      <c r="I58" s="230"/>
    </row>
    <row r="59" spans="2:9" ht="14" x14ac:dyDescent="0.15">
      <c r="B59" s="212"/>
      <c r="C59" s="242"/>
      <c r="D59" s="52" t="s">
        <v>619</v>
      </c>
      <c r="E59" s="138">
        <v>34.232959999999999</v>
      </c>
      <c r="F59" s="138">
        <v>-116.7921</v>
      </c>
      <c r="G59" s="53" t="s">
        <v>620</v>
      </c>
      <c r="H59" s="230"/>
      <c r="I59" s="230"/>
    </row>
    <row r="60" spans="2:9" ht="14" x14ac:dyDescent="0.15">
      <c r="B60" s="212"/>
      <c r="C60" s="242"/>
      <c r="D60" s="52" t="s">
        <v>621</v>
      </c>
      <c r="E60" s="138">
        <v>34.254460000000002</v>
      </c>
      <c r="F60" s="138">
        <v>-116.82389999999999</v>
      </c>
      <c r="G60" s="53" t="s">
        <v>622</v>
      </c>
      <c r="H60" s="230"/>
      <c r="I60" s="230"/>
    </row>
    <row r="61" spans="2:9" ht="14" x14ac:dyDescent="0.15">
      <c r="B61" s="212"/>
      <c r="C61" s="242"/>
      <c r="D61" s="52" t="s">
        <v>623</v>
      </c>
      <c r="E61" s="138">
        <v>34.245310000000003</v>
      </c>
      <c r="F61" s="138">
        <v>-116.9735</v>
      </c>
      <c r="G61" s="53" t="s">
        <v>624</v>
      </c>
      <c r="H61" s="230"/>
      <c r="I61" s="230"/>
    </row>
    <row r="62" spans="2:9" ht="14" x14ac:dyDescent="0.15">
      <c r="B62" s="212"/>
      <c r="C62" s="242"/>
      <c r="D62" s="52" t="s">
        <v>625</v>
      </c>
      <c r="E62" s="138">
        <v>34.247329999999998</v>
      </c>
      <c r="F62" s="138">
        <v>-116.93510000000001</v>
      </c>
      <c r="G62" s="53" t="s">
        <v>626</v>
      </c>
      <c r="H62" s="230"/>
      <c r="I62" s="230"/>
    </row>
    <row r="63" spans="2:9" ht="14" x14ac:dyDescent="0.15">
      <c r="B63" s="212"/>
      <c r="C63" s="242"/>
      <c r="D63" s="52" t="s">
        <v>627</v>
      </c>
      <c r="E63" s="138">
        <v>34.229370000000003</v>
      </c>
      <c r="F63" s="138">
        <v>-116.8426</v>
      </c>
      <c r="G63" s="53" t="s">
        <v>628</v>
      </c>
      <c r="H63" s="230"/>
      <c r="I63" s="230"/>
    </row>
    <row r="64" spans="2:9" ht="14" x14ac:dyDescent="0.15">
      <c r="B64" s="212"/>
      <c r="C64" s="242"/>
      <c r="D64" s="52" t="s">
        <v>629</v>
      </c>
      <c r="E64" s="138">
        <v>34.293750000000003</v>
      </c>
      <c r="F64" s="138">
        <v>-116.81310000000001</v>
      </c>
      <c r="G64" s="53" t="s">
        <v>630</v>
      </c>
      <c r="H64" s="230"/>
      <c r="I64" s="230"/>
    </row>
    <row r="65" spans="2:9" ht="14" x14ac:dyDescent="0.15">
      <c r="B65" s="212"/>
      <c r="C65" s="242"/>
      <c r="D65" s="52" t="s">
        <v>631</v>
      </c>
      <c r="E65" s="138">
        <v>34.263170000000002</v>
      </c>
      <c r="F65" s="138">
        <v>-116.7907</v>
      </c>
      <c r="G65" s="53" t="s">
        <v>632</v>
      </c>
      <c r="H65" s="230"/>
      <c r="I65" s="230"/>
    </row>
    <row r="66" spans="2:9" ht="14" x14ac:dyDescent="0.15">
      <c r="B66" s="212"/>
      <c r="C66" s="242"/>
      <c r="D66" s="52" t="s">
        <v>1121</v>
      </c>
      <c r="E66" s="138">
        <v>34.266530000000003</v>
      </c>
      <c r="F66" s="138">
        <v>-116.84010000000001</v>
      </c>
      <c r="G66" s="53" t="s">
        <v>1123</v>
      </c>
      <c r="H66" s="230"/>
      <c r="I66" s="230"/>
    </row>
    <row r="67" spans="2:9" ht="14" x14ac:dyDescent="0.15">
      <c r="B67" s="212"/>
      <c r="C67" s="242"/>
      <c r="D67" s="52" t="s">
        <v>1122</v>
      </c>
      <c r="E67" s="138">
        <v>34.261899999999997</v>
      </c>
      <c r="F67" s="138">
        <v>-116.86669999999999</v>
      </c>
      <c r="G67" s="53" t="s">
        <v>1124</v>
      </c>
      <c r="H67" s="230"/>
      <c r="I67" s="230"/>
    </row>
    <row r="68" spans="2:9" ht="14" x14ac:dyDescent="0.15">
      <c r="B68" s="212"/>
      <c r="C68" s="242"/>
      <c r="D68" s="144" t="s">
        <v>633</v>
      </c>
      <c r="E68" s="138">
        <v>34.263809999999999</v>
      </c>
      <c r="F68" s="138">
        <v>-116.9344</v>
      </c>
      <c r="G68" s="50" t="s">
        <v>634</v>
      </c>
      <c r="H68" s="230"/>
      <c r="I68" s="230"/>
    </row>
    <row r="69" spans="2:9" ht="14" x14ac:dyDescent="0.15">
      <c r="B69" s="212"/>
      <c r="C69" s="242"/>
      <c r="D69" s="144" t="s">
        <v>635</v>
      </c>
      <c r="E69" s="138">
        <v>34.242249999999999</v>
      </c>
      <c r="F69" s="138">
        <v>-116.9777</v>
      </c>
      <c r="G69" s="50" t="s">
        <v>636</v>
      </c>
      <c r="H69" s="230"/>
      <c r="I69" s="230"/>
    </row>
    <row r="70" spans="2:9" ht="14" x14ac:dyDescent="0.15">
      <c r="B70" s="212"/>
      <c r="C70" s="242"/>
      <c r="D70" s="144" t="s">
        <v>637</v>
      </c>
      <c r="E70" s="138">
        <v>34.243040000000001</v>
      </c>
      <c r="F70" s="138">
        <v>-116.8374</v>
      </c>
      <c r="G70" s="50" t="s">
        <v>638</v>
      </c>
      <c r="H70" s="230"/>
      <c r="I70" s="230"/>
    </row>
    <row r="71" spans="2:9" ht="14" x14ac:dyDescent="0.15">
      <c r="B71" s="212"/>
      <c r="C71" s="242"/>
      <c r="D71" s="144" t="s">
        <v>639</v>
      </c>
      <c r="E71" s="138">
        <v>34.231969999999997</v>
      </c>
      <c r="F71" s="138">
        <v>-116.77330000000001</v>
      </c>
      <c r="G71" s="50" t="s">
        <v>640</v>
      </c>
      <c r="H71" s="230"/>
      <c r="I71" s="230"/>
    </row>
    <row r="72" spans="2:9" ht="14" x14ac:dyDescent="0.15">
      <c r="B72" s="212"/>
      <c r="C72" s="242"/>
      <c r="D72" s="144" t="s">
        <v>643</v>
      </c>
      <c r="E72" s="138">
        <v>34.242910000000002</v>
      </c>
      <c r="F72" s="138">
        <v>-116.80070000000001</v>
      </c>
      <c r="G72" s="50" t="s">
        <v>644</v>
      </c>
      <c r="H72" s="230"/>
      <c r="I72" s="230"/>
    </row>
    <row r="73" spans="2:9" ht="29.25" customHeight="1" x14ac:dyDescent="0.15">
      <c r="B73" s="212"/>
      <c r="C73" s="242"/>
      <c r="D73" s="116" t="s">
        <v>641</v>
      </c>
      <c r="E73" s="117">
        <v>34.216500000000003</v>
      </c>
      <c r="F73" s="117">
        <v>-116.9074</v>
      </c>
      <c r="G73" s="118" t="s">
        <v>642</v>
      </c>
      <c r="H73" s="230"/>
      <c r="I73" s="230"/>
    </row>
    <row r="74" spans="2:9" ht="29.25" customHeight="1" x14ac:dyDescent="0.15">
      <c r="B74" s="213"/>
      <c r="C74" s="243"/>
      <c r="D74" s="116" t="s">
        <v>1083</v>
      </c>
      <c r="E74" s="117" t="s">
        <v>1084</v>
      </c>
      <c r="F74" s="117">
        <v>34.283000000000001</v>
      </c>
      <c r="G74" s="117">
        <f>--116.8994</f>
        <v>116.8994</v>
      </c>
      <c r="H74" s="231"/>
      <c r="I74" s="231"/>
    </row>
    <row r="75" spans="2:9" ht="27.75" customHeight="1" x14ac:dyDescent="0.15">
      <c r="B75" s="48"/>
      <c r="C75" s="54"/>
      <c r="D75" s="55"/>
      <c r="E75" s="56"/>
      <c r="F75" s="56"/>
      <c r="G75" s="56"/>
      <c r="H75" s="48"/>
    </row>
    <row r="76" spans="2:9" ht="29.25" customHeight="1" x14ac:dyDescent="0.15">
      <c r="B76" s="44" t="s">
        <v>503</v>
      </c>
      <c r="C76" s="44" t="s">
        <v>566</v>
      </c>
      <c r="D76" s="44" t="s">
        <v>505</v>
      </c>
      <c r="E76" s="44" t="s">
        <v>235</v>
      </c>
      <c r="F76" s="44" t="s">
        <v>506</v>
      </c>
    </row>
    <row r="77" spans="2:9" ht="55.5" customHeight="1" x14ac:dyDescent="0.15">
      <c r="B77" s="24" t="s">
        <v>1119</v>
      </c>
      <c r="C77" s="24" t="s">
        <v>645</v>
      </c>
      <c r="D77" s="146" t="s">
        <v>1085</v>
      </c>
      <c r="E77" s="18" t="s">
        <v>520</v>
      </c>
      <c r="F77" s="145" t="s">
        <v>1086</v>
      </c>
    </row>
    <row r="78" spans="2:9" ht="61.5" customHeight="1" x14ac:dyDescent="0.15">
      <c r="B78" s="48"/>
      <c r="C78" s="54"/>
      <c r="D78" s="55"/>
      <c r="E78" s="56"/>
      <c r="F78" s="56"/>
      <c r="G78" s="56"/>
      <c r="H78" s="48"/>
    </row>
    <row r="79" spans="2:9" ht="14" x14ac:dyDescent="0.15">
      <c r="B79" s="44" t="s">
        <v>503</v>
      </c>
      <c r="C79" s="44" t="s">
        <v>566</v>
      </c>
      <c r="D79" s="44" t="s">
        <v>505</v>
      </c>
      <c r="E79" s="44" t="s">
        <v>235</v>
      </c>
      <c r="F79" s="44" t="s">
        <v>506</v>
      </c>
    </row>
    <row r="80" spans="2:9" ht="28" x14ac:dyDescent="0.15">
      <c r="B80" s="209" t="s">
        <v>646</v>
      </c>
      <c r="C80" s="18" t="s">
        <v>508</v>
      </c>
      <c r="D80" s="18" t="s">
        <v>509</v>
      </c>
      <c r="E80" s="18" t="s">
        <v>564</v>
      </c>
      <c r="F80" s="238" t="s">
        <v>1087</v>
      </c>
    </row>
    <row r="81" spans="2:6" ht="28" x14ac:dyDescent="0.15">
      <c r="B81" s="212"/>
      <c r="C81" s="18" t="s">
        <v>511</v>
      </c>
      <c r="D81" s="18" t="s">
        <v>509</v>
      </c>
      <c r="E81" s="18" t="s">
        <v>564</v>
      </c>
      <c r="F81" s="230"/>
    </row>
    <row r="82" spans="2:6" ht="14" x14ac:dyDescent="0.15">
      <c r="B82" s="212"/>
      <c r="C82" s="18" t="s">
        <v>512</v>
      </c>
      <c r="D82" s="18" t="s">
        <v>509</v>
      </c>
      <c r="E82" s="18" t="s">
        <v>564</v>
      </c>
      <c r="F82" s="230"/>
    </row>
    <row r="83" spans="2:6" ht="14" x14ac:dyDescent="0.15">
      <c r="B83" s="212"/>
      <c r="C83" s="18" t="s">
        <v>647</v>
      </c>
      <c r="D83" s="18" t="s">
        <v>509</v>
      </c>
      <c r="E83" s="18" t="s">
        <v>564</v>
      </c>
      <c r="F83" s="230"/>
    </row>
    <row r="84" spans="2:6" ht="14" x14ac:dyDescent="0.15">
      <c r="B84" s="212"/>
      <c r="C84" s="18" t="s">
        <v>648</v>
      </c>
      <c r="D84" s="18" t="s">
        <v>509</v>
      </c>
      <c r="E84" s="18" t="s">
        <v>564</v>
      </c>
      <c r="F84" s="230"/>
    </row>
    <row r="85" spans="2:6" ht="14" x14ac:dyDescent="0.15">
      <c r="B85" s="213"/>
      <c r="C85" s="18" t="s">
        <v>649</v>
      </c>
      <c r="D85" s="18" t="s">
        <v>509</v>
      </c>
      <c r="E85" s="18" t="s">
        <v>650</v>
      </c>
      <c r="F85" s="231"/>
    </row>
    <row r="87" spans="2:6" ht="14" x14ac:dyDescent="0.15">
      <c r="B87" s="44" t="s">
        <v>503</v>
      </c>
      <c r="C87" s="44" t="s">
        <v>566</v>
      </c>
      <c r="D87" s="44" t="s">
        <v>505</v>
      </c>
      <c r="E87" s="44" t="s">
        <v>235</v>
      </c>
      <c r="F87" s="44" t="s">
        <v>506</v>
      </c>
    </row>
    <row r="88" spans="2:6" ht="12.75" customHeight="1" x14ac:dyDescent="0.15">
      <c r="B88" s="209" t="s">
        <v>651</v>
      </c>
      <c r="C88" s="229" t="s">
        <v>652</v>
      </c>
      <c r="D88" s="232" t="s">
        <v>1088</v>
      </c>
      <c r="E88" s="235" t="s">
        <v>564</v>
      </c>
      <c r="F88" s="238" t="s">
        <v>1086</v>
      </c>
    </row>
    <row r="89" spans="2:6" x14ac:dyDescent="0.15">
      <c r="B89" s="212"/>
      <c r="C89" s="230"/>
      <c r="D89" s="233"/>
      <c r="E89" s="236"/>
      <c r="F89" s="239"/>
    </row>
    <row r="90" spans="2:6" x14ac:dyDescent="0.15">
      <c r="B90" s="212"/>
      <c r="C90" s="230"/>
      <c r="D90" s="233"/>
      <c r="E90" s="236"/>
      <c r="F90" s="239"/>
    </row>
    <row r="91" spans="2:6" x14ac:dyDescent="0.15">
      <c r="B91" s="212"/>
      <c r="C91" s="230"/>
      <c r="D91" s="233"/>
      <c r="E91" s="236"/>
      <c r="F91" s="239"/>
    </row>
    <row r="92" spans="2:6" x14ac:dyDescent="0.15">
      <c r="B92" s="212"/>
      <c r="C92" s="230"/>
      <c r="D92" s="233"/>
      <c r="E92" s="236"/>
      <c r="F92" s="239"/>
    </row>
    <row r="93" spans="2:6" x14ac:dyDescent="0.15">
      <c r="B93" s="213"/>
      <c r="C93" s="231"/>
      <c r="D93" s="234"/>
      <c r="E93" s="237"/>
      <c r="F93" s="240"/>
    </row>
  </sheetData>
  <mergeCells count="23">
    <mergeCell ref="H40:H52"/>
    <mergeCell ref="B11:B13"/>
    <mergeCell ref="F11:F13"/>
    <mergeCell ref="B16:B29"/>
    <mergeCell ref="C16:C29"/>
    <mergeCell ref="G16:G29"/>
    <mergeCell ref="H16:H29"/>
    <mergeCell ref="B32:B35"/>
    <mergeCell ref="F32:F35"/>
    <mergeCell ref="B40:B52"/>
    <mergeCell ref="C40:C52"/>
    <mergeCell ref="G40:G52"/>
    <mergeCell ref="B55:B74"/>
    <mergeCell ref="C55:C74"/>
    <mergeCell ref="H55:H74"/>
    <mergeCell ref="I55:I74"/>
    <mergeCell ref="B80:B85"/>
    <mergeCell ref="F80:F85"/>
    <mergeCell ref="B88:B93"/>
    <mergeCell ref="C88:C93"/>
    <mergeCell ref="D88:D93"/>
    <mergeCell ref="E88:E93"/>
    <mergeCell ref="F88:F9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6C218-4720-455F-A04B-0AA10FC0FD8E}">
  <sheetPr>
    <tabColor theme="1"/>
  </sheetPr>
  <dimension ref="A2:I8"/>
  <sheetViews>
    <sheetView showGridLines="0" workbookViewId="0">
      <selection activeCell="A4" sqref="A4"/>
    </sheetView>
  </sheetViews>
  <sheetFormatPr baseColWidth="10" defaultColWidth="8.83203125" defaultRowHeight="14" x14ac:dyDescent="0.15"/>
  <sheetData>
    <row r="2" spans="1:9" s="122" customFormat="1" ht="6.75" customHeight="1" x14ac:dyDescent="0.15">
      <c r="A2" s="161"/>
      <c r="B2" s="161"/>
      <c r="C2" s="161"/>
      <c r="D2" s="161"/>
      <c r="E2" s="161"/>
      <c r="F2" s="161"/>
      <c r="G2" s="161"/>
      <c r="H2" s="161"/>
      <c r="I2" s="161"/>
    </row>
    <row r="3" spans="1:9" x14ac:dyDescent="0.15">
      <c r="A3" t="s">
        <v>1064</v>
      </c>
    </row>
    <row r="4" spans="1:9" x14ac:dyDescent="0.15">
      <c r="A4" s="163" t="s">
        <v>1096</v>
      </c>
    </row>
    <row r="8" spans="1:9" x14ac:dyDescent="0.15">
      <c r="A8" t="s">
        <v>1063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1035-A0D9-44F2-9C77-FFFA46976113}">
  <sheetPr>
    <tabColor theme="0" tint="-4.9989318521683403E-2"/>
  </sheetPr>
  <dimension ref="A1:J9"/>
  <sheetViews>
    <sheetView showGridLines="0" zoomScale="70" zoomScaleNormal="70" workbookViewId="0">
      <selection activeCell="C24" sqref="C24"/>
    </sheetView>
  </sheetViews>
  <sheetFormatPr baseColWidth="10" defaultColWidth="9" defaultRowHeight="13" x14ac:dyDescent="0.15"/>
  <cols>
    <col min="1" max="1" width="9" style="11"/>
    <col min="2" max="2" width="45.6640625" style="11" customWidth="1"/>
    <col min="3" max="8" width="19.6640625" style="60" customWidth="1"/>
    <col min="9" max="9" width="56.1640625" style="11" customWidth="1"/>
    <col min="10" max="16384" width="9" style="11"/>
  </cols>
  <sheetData>
    <row r="1" spans="1:10" customFormat="1" ht="14" x14ac:dyDescent="0.15">
      <c r="A1" s="57" t="s">
        <v>653</v>
      </c>
      <c r="B1" s="57"/>
      <c r="C1" s="58"/>
      <c r="D1" s="58"/>
      <c r="E1" s="59"/>
      <c r="F1" s="59"/>
      <c r="G1" s="59"/>
      <c r="H1" s="59"/>
    </row>
    <row r="3" spans="1:10" ht="28" x14ac:dyDescent="0.15">
      <c r="B3" s="44" t="s">
        <v>654</v>
      </c>
      <c r="C3" s="44">
        <v>2015</v>
      </c>
      <c r="D3" s="44">
        <v>2016</v>
      </c>
      <c r="E3" s="44">
        <v>2017</v>
      </c>
      <c r="F3" s="44">
        <v>2018</v>
      </c>
      <c r="G3" s="44">
        <v>2019</v>
      </c>
      <c r="H3" s="44" t="s">
        <v>655</v>
      </c>
      <c r="I3" s="44" t="s">
        <v>235</v>
      </c>
    </row>
    <row r="4" spans="1:10" ht="73.5" customHeight="1" x14ac:dyDescent="0.15">
      <c r="B4" s="18" t="s">
        <v>656</v>
      </c>
      <c r="C4" s="61">
        <v>614.93277</v>
      </c>
      <c r="D4" s="61">
        <v>2986.5452700000001</v>
      </c>
      <c r="E4" s="61">
        <v>3311.4034799999999</v>
      </c>
      <c r="F4" s="61">
        <v>2231.0022300000001</v>
      </c>
      <c r="G4" s="61">
        <v>1335.0597299999999</v>
      </c>
      <c r="H4" s="61">
        <f>AVERAGE(C4:G4)</f>
        <v>2095.7886960000005</v>
      </c>
      <c r="I4" s="18" t="s">
        <v>65</v>
      </c>
      <c r="J4" s="62"/>
    </row>
    <row r="5" spans="1:10" ht="39" customHeight="1" x14ac:dyDescent="0.15">
      <c r="B5" s="18" t="s">
        <v>657</v>
      </c>
      <c r="C5" s="63">
        <v>107</v>
      </c>
      <c r="D5" s="63">
        <v>151</v>
      </c>
      <c r="E5" s="63">
        <v>118</v>
      </c>
      <c r="F5" s="63">
        <v>129</v>
      </c>
      <c r="G5" s="63">
        <v>87</v>
      </c>
      <c r="H5" s="61">
        <f>AVERAGE(C5:G5)</f>
        <v>118.4</v>
      </c>
      <c r="I5" s="18" t="s">
        <v>658</v>
      </c>
    </row>
    <row r="6" spans="1:10" ht="78.75" customHeight="1" x14ac:dyDescent="0.15">
      <c r="B6" s="18" t="s">
        <v>659</v>
      </c>
      <c r="C6" s="61">
        <v>5691.87</v>
      </c>
      <c r="D6" s="61">
        <v>8221.59</v>
      </c>
      <c r="E6" s="61">
        <v>8643.2100000000009</v>
      </c>
      <c r="F6" s="61">
        <v>6956.7300000000005</v>
      </c>
      <c r="G6" s="61">
        <v>14967.51</v>
      </c>
      <c r="H6" s="61">
        <f>AVERAGE(C6:G6)</f>
        <v>8896.1819999999989</v>
      </c>
      <c r="I6" s="18" t="s">
        <v>66</v>
      </c>
    </row>
    <row r="7" spans="1:10" ht="90.75" customHeight="1" x14ac:dyDescent="0.15">
      <c r="B7" s="18" t="s">
        <v>660</v>
      </c>
      <c r="C7" s="61">
        <v>1897.29</v>
      </c>
      <c r="D7" s="61">
        <v>2318.91</v>
      </c>
      <c r="E7" s="61">
        <v>2318.91</v>
      </c>
      <c r="F7" s="61">
        <v>1686.48</v>
      </c>
      <c r="G7" s="61">
        <v>6535.11</v>
      </c>
      <c r="H7" s="61">
        <f>AVERAGE(C7:G7)</f>
        <v>2951.34</v>
      </c>
      <c r="I7" s="18" t="s">
        <v>67</v>
      </c>
    </row>
    <row r="8" spans="1:10" ht="103.5" customHeight="1" x14ac:dyDescent="0.15">
      <c r="B8" s="18" t="s">
        <v>68</v>
      </c>
      <c r="C8" s="18" t="s">
        <v>661</v>
      </c>
      <c r="D8" s="18" t="s">
        <v>661</v>
      </c>
      <c r="E8" s="18" t="s">
        <v>661</v>
      </c>
      <c r="F8" s="18" t="s">
        <v>661</v>
      </c>
      <c r="G8" s="18" t="s">
        <v>661</v>
      </c>
      <c r="H8" s="18" t="s">
        <v>661</v>
      </c>
      <c r="I8" s="18" t="s">
        <v>661</v>
      </c>
    </row>
    <row r="9" spans="1:10" x14ac:dyDescent="0.15">
      <c r="B9" s="64"/>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7915-8B16-4C00-9252-B621BB5626AF}">
  <sheetPr>
    <tabColor theme="0" tint="-4.9989318521683403E-2"/>
  </sheetPr>
  <dimension ref="A1:V21"/>
  <sheetViews>
    <sheetView showGridLines="0" zoomScale="85" zoomScaleNormal="85" workbookViewId="0">
      <selection activeCell="G24" sqref="G24"/>
    </sheetView>
  </sheetViews>
  <sheetFormatPr baseColWidth="10" defaultColWidth="9" defaultRowHeight="13" x14ac:dyDescent="0.15"/>
  <cols>
    <col min="1" max="1" width="9" style="14"/>
    <col min="2" max="2" width="25.5" style="14" customWidth="1"/>
    <col min="3" max="3" width="14.6640625" style="14" customWidth="1"/>
    <col min="4" max="4" width="10.83203125" style="14" customWidth="1"/>
    <col min="5" max="22" width="10.6640625" style="14" customWidth="1"/>
    <col min="23" max="16384" width="9" style="14"/>
  </cols>
  <sheetData>
    <row r="1" spans="1:22" customFormat="1" ht="14" x14ac:dyDescent="0.15">
      <c r="A1" s="12" t="s">
        <v>662</v>
      </c>
    </row>
    <row r="3" spans="1:22" ht="21" customHeight="1" x14ac:dyDescent="0.15">
      <c r="B3" s="222" t="s">
        <v>663</v>
      </c>
      <c r="C3" s="222"/>
      <c r="D3" s="222" t="s">
        <v>664</v>
      </c>
      <c r="E3" s="21" t="s">
        <v>665</v>
      </c>
      <c r="F3" s="21"/>
      <c r="G3" s="21"/>
      <c r="H3" s="21"/>
      <c r="I3" s="21"/>
      <c r="J3" s="21"/>
      <c r="K3" s="21" t="s">
        <v>666</v>
      </c>
      <c r="L3" s="21"/>
      <c r="M3" s="21"/>
      <c r="N3" s="21"/>
      <c r="O3" s="21"/>
      <c r="P3" s="21"/>
      <c r="Q3" s="21" t="s">
        <v>667</v>
      </c>
      <c r="R3" s="21"/>
      <c r="S3" s="21"/>
      <c r="T3" s="21"/>
      <c r="U3" s="21"/>
      <c r="V3" s="21"/>
    </row>
    <row r="4" spans="1:22" ht="55.5" customHeight="1" x14ac:dyDescent="0.15">
      <c r="B4" s="222"/>
      <c r="C4" s="222"/>
      <c r="D4" s="222"/>
      <c r="E4" s="65">
        <v>2015</v>
      </c>
      <c r="F4" s="65">
        <v>2016</v>
      </c>
      <c r="G4" s="65">
        <v>2017</v>
      </c>
      <c r="H4" s="65">
        <v>2018</v>
      </c>
      <c r="I4" s="65">
        <v>2019</v>
      </c>
      <c r="J4" s="65" t="s">
        <v>482</v>
      </c>
      <c r="K4" s="65">
        <v>2015</v>
      </c>
      <c r="L4" s="65">
        <v>2016</v>
      </c>
      <c r="M4" s="65">
        <v>2017</v>
      </c>
      <c r="N4" s="65">
        <v>2018</v>
      </c>
      <c r="O4" s="65">
        <v>2019</v>
      </c>
      <c r="P4" s="65" t="s">
        <v>482</v>
      </c>
      <c r="Q4" s="65">
        <v>2015</v>
      </c>
      <c r="R4" s="65">
        <v>2016</v>
      </c>
      <c r="S4" s="65">
        <v>2017</v>
      </c>
      <c r="T4" s="65">
        <v>2018</v>
      </c>
      <c r="U4" s="65">
        <v>2019</v>
      </c>
      <c r="V4" s="65" t="s">
        <v>482</v>
      </c>
    </row>
    <row r="5" spans="1:22" ht="28" x14ac:dyDescent="0.15">
      <c r="B5" s="247" t="s">
        <v>668</v>
      </c>
      <c r="C5" s="24" t="s">
        <v>93</v>
      </c>
      <c r="D5" s="66" t="s">
        <v>230</v>
      </c>
      <c r="E5" s="19">
        <f>SUM(E6:E9)</f>
        <v>6</v>
      </c>
      <c r="F5" s="19">
        <f>SUM(F6:F9)</f>
        <v>35</v>
      </c>
      <c r="G5" s="19">
        <f>SUM(G6:G9)</f>
        <v>12</v>
      </c>
      <c r="H5" s="19">
        <f>SUM(H6:H9)</f>
        <v>8</v>
      </c>
      <c r="I5" s="19">
        <f>SUM(I6:I9)</f>
        <v>4</v>
      </c>
      <c r="J5" s="19">
        <f t="shared" ref="J5:J20" si="0">AVERAGE(E5:I5)</f>
        <v>13</v>
      </c>
      <c r="K5" s="67">
        <v>0</v>
      </c>
      <c r="L5" s="67">
        <v>0</v>
      </c>
      <c r="M5" s="67">
        <v>0</v>
      </c>
      <c r="N5" s="67">
        <v>0</v>
      </c>
      <c r="O5" s="67">
        <v>0</v>
      </c>
      <c r="P5" s="67">
        <v>0</v>
      </c>
      <c r="Q5" s="19">
        <v>0</v>
      </c>
      <c r="R5" s="19">
        <v>0</v>
      </c>
      <c r="S5" s="19">
        <v>0</v>
      </c>
      <c r="T5" s="19">
        <v>0</v>
      </c>
      <c r="U5" s="19">
        <v>0</v>
      </c>
      <c r="V5" s="19">
        <v>0</v>
      </c>
    </row>
    <row r="6" spans="1:22" ht="14" x14ac:dyDescent="0.15">
      <c r="B6" s="247"/>
      <c r="C6" s="24" t="s">
        <v>94</v>
      </c>
      <c r="D6" s="66" t="s">
        <v>230</v>
      </c>
      <c r="E6" s="19">
        <v>0</v>
      </c>
      <c r="F6" s="19">
        <v>0</v>
      </c>
      <c r="G6" s="19">
        <v>1</v>
      </c>
      <c r="H6" s="19">
        <v>1</v>
      </c>
      <c r="I6" s="19">
        <v>1</v>
      </c>
      <c r="J6" s="19">
        <f t="shared" si="0"/>
        <v>0.6</v>
      </c>
      <c r="K6" s="67">
        <v>0</v>
      </c>
      <c r="L6" s="67">
        <v>0</v>
      </c>
      <c r="M6" s="67">
        <v>0</v>
      </c>
      <c r="N6" s="67">
        <v>0</v>
      </c>
      <c r="O6" s="67">
        <v>0</v>
      </c>
      <c r="P6" s="67">
        <v>0</v>
      </c>
      <c r="Q6" s="19">
        <v>0</v>
      </c>
      <c r="R6" s="19">
        <v>0</v>
      </c>
      <c r="S6" s="19">
        <v>0</v>
      </c>
      <c r="T6" s="19">
        <v>0</v>
      </c>
      <c r="U6" s="19">
        <v>0</v>
      </c>
      <c r="V6" s="19">
        <v>0</v>
      </c>
    </row>
    <row r="7" spans="1:22" ht="14" x14ac:dyDescent="0.15">
      <c r="B7" s="247"/>
      <c r="C7" s="24" t="s">
        <v>95</v>
      </c>
      <c r="D7" s="66" t="s">
        <v>230</v>
      </c>
      <c r="E7" s="19">
        <v>0</v>
      </c>
      <c r="F7" s="19">
        <v>1</v>
      </c>
      <c r="G7" s="19">
        <v>0</v>
      </c>
      <c r="H7" s="19">
        <v>0</v>
      </c>
      <c r="I7" s="19">
        <v>0</v>
      </c>
      <c r="J7" s="19">
        <f t="shared" si="0"/>
        <v>0.2</v>
      </c>
      <c r="K7" s="67">
        <v>0</v>
      </c>
      <c r="L7" s="67">
        <v>0</v>
      </c>
      <c r="M7" s="67">
        <v>0</v>
      </c>
      <c r="N7" s="67">
        <v>0</v>
      </c>
      <c r="O7" s="67">
        <v>0</v>
      </c>
      <c r="P7" s="67">
        <v>0</v>
      </c>
      <c r="Q7" s="19">
        <v>0</v>
      </c>
      <c r="R7" s="19">
        <v>0</v>
      </c>
      <c r="S7" s="19">
        <v>0</v>
      </c>
      <c r="T7" s="19">
        <v>0</v>
      </c>
      <c r="U7" s="19">
        <v>0</v>
      </c>
      <c r="V7" s="19">
        <v>0</v>
      </c>
    </row>
    <row r="8" spans="1:22" ht="13.5" customHeight="1" x14ac:dyDescent="0.15">
      <c r="B8" s="247"/>
      <c r="C8" s="24" t="s">
        <v>669</v>
      </c>
      <c r="D8" s="66" t="s">
        <v>230</v>
      </c>
      <c r="E8" s="19">
        <v>6</v>
      </c>
      <c r="F8" s="19">
        <v>34</v>
      </c>
      <c r="G8" s="19">
        <v>11</v>
      </c>
      <c r="H8" s="19">
        <v>7</v>
      </c>
      <c r="I8" s="19">
        <v>3</v>
      </c>
      <c r="J8" s="19">
        <f t="shared" si="0"/>
        <v>12.2</v>
      </c>
      <c r="K8" s="67">
        <v>0</v>
      </c>
      <c r="L8" s="67">
        <v>0</v>
      </c>
      <c r="M8" s="67">
        <v>0</v>
      </c>
      <c r="N8" s="67">
        <v>0</v>
      </c>
      <c r="O8" s="67">
        <v>0</v>
      </c>
      <c r="P8" s="67">
        <v>0</v>
      </c>
      <c r="Q8" s="19">
        <v>0</v>
      </c>
      <c r="R8" s="19">
        <v>0</v>
      </c>
      <c r="S8" s="19">
        <v>0</v>
      </c>
      <c r="T8" s="19">
        <v>0</v>
      </c>
      <c r="U8" s="19">
        <v>0</v>
      </c>
      <c r="V8" s="19">
        <v>0</v>
      </c>
    </row>
    <row r="9" spans="1:22" ht="14" x14ac:dyDescent="0.15">
      <c r="B9" s="247"/>
      <c r="C9" s="24" t="s">
        <v>97</v>
      </c>
      <c r="D9" s="66" t="s">
        <v>230</v>
      </c>
      <c r="E9" s="19">
        <v>0</v>
      </c>
      <c r="F9" s="19">
        <v>0</v>
      </c>
      <c r="G9" s="19">
        <v>0</v>
      </c>
      <c r="H9" s="19">
        <v>0</v>
      </c>
      <c r="I9" s="19">
        <v>0</v>
      </c>
      <c r="J9" s="19">
        <f t="shared" si="0"/>
        <v>0</v>
      </c>
      <c r="K9" s="67">
        <v>0</v>
      </c>
      <c r="L9" s="67">
        <v>0</v>
      </c>
      <c r="M9" s="67">
        <v>0</v>
      </c>
      <c r="N9" s="67">
        <v>0</v>
      </c>
      <c r="O9" s="67">
        <v>0</v>
      </c>
      <c r="P9" s="67">
        <v>0</v>
      </c>
      <c r="Q9" s="19">
        <v>0</v>
      </c>
      <c r="R9" s="19">
        <v>0</v>
      </c>
      <c r="S9" s="19">
        <v>0</v>
      </c>
      <c r="T9" s="19">
        <v>0</v>
      </c>
      <c r="U9" s="19">
        <v>0</v>
      </c>
      <c r="V9" s="19">
        <v>0</v>
      </c>
    </row>
    <row r="10" spans="1:22" ht="14" x14ac:dyDescent="0.15">
      <c r="B10" s="247" t="s">
        <v>670</v>
      </c>
      <c r="C10" s="24" t="s">
        <v>98</v>
      </c>
      <c r="D10" s="66" t="s">
        <v>230</v>
      </c>
      <c r="E10" s="19">
        <f>SUM(E11:E18)</f>
        <v>40</v>
      </c>
      <c r="F10" s="19">
        <f>SUM(F11:F18)</f>
        <v>40</v>
      </c>
      <c r="G10" s="19">
        <f>SUM(G11:G18)</f>
        <v>42</v>
      </c>
      <c r="H10" s="19">
        <f>SUM(H11:H18)</f>
        <v>23</v>
      </c>
      <c r="I10" s="19">
        <f>SUM(I11:I18)</f>
        <v>16</v>
      </c>
      <c r="J10" s="19">
        <f t="shared" si="0"/>
        <v>32.200000000000003</v>
      </c>
      <c r="K10" s="67">
        <v>0</v>
      </c>
      <c r="L10" s="67">
        <v>0</v>
      </c>
      <c r="M10" s="67">
        <v>0</v>
      </c>
      <c r="N10" s="67">
        <v>0</v>
      </c>
      <c r="O10" s="67">
        <v>0</v>
      </c>
      <c r="P10" s="67">
        <v>0</v>
      </c>
      <c r="Q10" s="19">
        <v>0</v>
      </c>
      <c r="R10" s="19">
        <v>0</v>
      </c>
      <c r="S10" s="19">
        <v>0</v>
      </c>
      <c r="T10" s="19">
        <v>0</v>
      </c>
      <c r="U10" s="19">
        <v>0</v>
      </c>
      <c r="V10" s="19">
        <v>0</v>
      </c>
    </row>
    <row r="11" spans="1:22" ht="28" x14ac:dyDescent="0.15">
      <c r="B11" s="247"/>
      <c r="C11" s="24" t="s">
        <v>99</v>
      </c>
      <c r="D11" s="66" t="s">
        <v>230</v>
      </c>
      <c r="E11" s="19">
        <v>0</v>
      </c>
      <c r="F11" s="19">
        <v>0</v>
      </c>
      <c r="G11" s="19">
        <v>0</v>
      </c>
      <c r="H11" s="19">
        <v>0</v>
      </c>
      <c r="I11" s="19">
        <v>0</v>
      </c>
      <c r="J11" s="19">
        <f t="shared" si="0"/>
        <v>0</v>
      </c>
      <c r="K11" s="67">
        <v>0</v>
      </c>
      <c r="L11" s="67">
        <v>0</v>
      </c>
      <c r="M11" s="67">
        <v>0</v>
      </c>
      <c r="N11" s="67">
        <v>0</v>
      </c>
      <c r="O11" s="67">
        <v>0</v>
      </c>
      <c r="P11" s="67">
        <v>0</v>
      </c>
      <c r="Q11" s="19">
        <v>0</v>
      </c>
      <c r="R11" s="19">
        <v>0</v>
      </c>
      <c r="S11" s="19">
        <v>0</v>
      </c>
      <c r="T11" s="19">
        <v>0</v>
      </c>
      <c r="U11" s="19">
        <v>0</v>
      </c>
      <c r="V11" s="19">
        <v>0</v>
      </c>
    </row>
    <row r="12" spans="1:22" ht="28" x14ac:dyDescent="0.15">
      <c r="B12" s="247"/>
      <c r="C12" s="24" t="s">
        <v>671</v>
      </c>
      <c r="D12" s="66" t="s">
        <v>230</v>
      </c>
      <c r="E12" s="19">
        <v>0</v>
      </c>
      <c r="F12" s="19">
        <v>3</v>
      </c>
      <c r="G12" s="19">
        <v>0</v>
      </c>
      <c r="H12" s="19">
        <v>0</v>
      </c>
      <c r="I12" s="19">
        <v>3</v>
      </c>
      <c r="J12" s="19">
        <f t="shared" si="0"/>
        <v>1.2</v>
      </c>
      <c r="K12" s="67">
        <v>0</v>
      </c>
      <c r="L12" s="67">
        <v>0</v>
      </c>
      <c r="M12" s="67">
        <v>0</v>
      </c>
      <c r="N12" s="67">
        <v>0</v>
      </c>
      <c r="O12" s="67">
        <v>0</v>
      </c>
      <c r="P12" s="67">
        <v>0</v>
      </c>
      <c r="Q12" s="19">
        <v>0</v>
      </c>
      <c r="R12" s="19">
        <v>0</v>
      </c>
      <c r="S12" s="19">
        <v>0</v>
      </c>
      <c r="T12" s="19">
        <v>0</v>
      </c>
      <c r="U12" s="19">
        <v>0</v>
      </c>
      <c r="V12" s="19">
        <v>0</v>
      </c>
    </row>
    <row r="13" spans="1:22" ht="42" x14ac:dyDescent="0.15">
      <c r="B13" s="247"/>
      <c r="C13" s="24" t="s">
        <v>672</v>
      </c>
      <c r="D13" s="66" t="s">
        <v>230</v>
      </c>
      <c r="E13" s="19">
        <v>0</v>
      </c>
      <c r="F13" s="19">
        <v>3</v>
      </c>
      <c r="G13" s="19">
        <v>0</v>
      </c>
      <c r="H13" s="19">
        <v>0</v>
      </c>
      <c r="I13" s="19">
        <v>3</v>
      </c>
      <c r="J13" s="19">
        <f t="shared" si="0"/>
        <v>1.2</v>
      </c>
      <c r="K13" s="67">
        <v>0</v>
      </c>
      <c r="L13" s="67">
        <v>0</v>
      </c>
      <c r="M13" s="67">
        <v>0</v>
      </c>
      <c r="N13" s="67">
        <v>0</v>
      </c>
      <c r="O13" s="67">
        <v>0</v>
      </c>
      <c r="P13" s="67">
        <v>0</v>
      </c>
      <c r="Q13" s="19">
        <v>0</v>
      </c>
      <c r="R13" s="19">
        <v>0</v>
      </c>
      <c r="S13" s="19">
        <v>0</v>
      </c>
      <c r="T13" s="19">
        <v>0</v>
      </c>
      <c r="U13" s="19">
        <v>0</v>
      </c>
      <c r="V13" s="19">
        <v>0</v>
      </c>
    </row>
    <row r="14" spans="1:22" ht="14" x14ac:dyDescent="0.15">
      <c r="B14" s="247"/>
      <c r="C14" s="24" t="s">
        <v>673</v>
      </c>
      <c r="D14" s="66" t="s">
        <v>230</v>
      </c>
      <c r="E14" s="19">
        <v>18</v>
      </c>
      <c r="F14" s="19">
        <v>15</v>
      </c>
      <c r="G14" s="19">
        <v>20</v>
      </c>
      <c r="H14" s="19">
        <v>12</v>
      </c>
      <c r="I14" s="19">
        <v>4</v>
      </c>
      <c r="J14" s="19">
        <f t="shared" si="0"/>
        <v>13.8</v>
      </c>
      <c r="K14" s="67">
        <v>0</v>
      </c>
      <c r="L14" s="67">
        <v>0</v>
      </c>
      <c r="M14" s="67">
        <v>0</v>
      </c>
      <c r="N14" s="67">
        <v>0</v>
      </c>
      <c r="O14" s="67">
        <v>0</v>
      </c>
      <c r="P14" s="67">
        <v>0</v>
      </c>
      <c r="Q14" s="19">
        <v>0</v>
      </c>
      <c r="R14" s="19">
        <v>0</v>
      </c>
      <c r="S14" s="19">
        <v>0</v>
      </c>
      <c r="T14" s="19">
        <v>0</v>
      </c>
      <c r="U14" s="19">
        <v>0</v>
      </c>
      <c r="V14" s="19">
        <v>0</v>
      </c>
    </row>
    <row r="15" spans="1:22" ht="42" x14ac:dyDescent="0.15">
      <c r="B15" s="247"/>
      <c r="C15" s="24" t="s">
        <v>100</v>
      </c>
      <c r="D15" s="66" t="s">
        <v>230</v>
      </c>
      <c r="E15" s="19">
        <v>18</v>
      </c>
      <c r="F15" s="19">
        <v>15</v>
      </c>
      <c r="G15" s="19">
        <v>20</v>
      </c>
      <c r="H15" s="19">
        <v>10</v>
      </c>
      <c r="I15" s="19">
        <v>4</v>
      </c>
      <c r="J15" s="19">
        <f t="shared" si="0"/>
        <v>13.4</v>
      </c>
      <c r="K15" s="67">
        <v>0</v>
      </c>
      <c r="L15" s="67">
        <v>0</v>
      </c>
      <c r="M15" s="67">
        <v>0</v>
      </c>
      <c r="N15" s="67">
        <v>0</v>
      </c>
      <c r="O15" s="67">
        <v>0</v>
      </c>
      <c r="P15" s="67">
        <v>0</v>
      </c>
      <c r="Q15" s="19">
        <v>0</v>
      </c>
      <c r="R15" s="19">
        <v>0</v>
      </c>
      <c r="S15" s="19">
        <v>0</v>
      </c>
      <c r="T15" s="19">
        <v>0</v>
      </c>
      <c r="U15" s="19">
        <v>0</v>
      </c>
      <c r="V15" s="19">
        <v>0</v>
      </c>
    </row>
    <row r="16" spans="1:22" ht="28" x14ac:dyDescent="0.15">
      <c r="B16" s="247"/>
      <c r="C16" s="24" t="s">
        <v>674</v>
      </c>
      <c r="D16" s="66" t="s">
        <v>230</v>
      </c>
      <c r="E16" s="19">
        <v>0</v>
      </c>
      <c r="F16" s="19">
        <v>0</v>
      </c>
      <c r="G16" s="19">
        <v>0</v>
      </c>
      <c r="H16" s="19">
        <v>0</v>
      </c>
      <c r="I16" s="19">
        <v>0</v>
      </c>
      <c r="J16" s="19">
        <f t="shared" si="0"/>
        <v>0</v>
      </c>
      <c r="K16" s="67">
        <v>0</v>
      </c>
      <c r="L16" s="67">
        <v>0</v>
      </c>
      <c r="M16" s="67">
        <v>0</v>
      </c>
      <c r="N16" s="67">
        <v>0</v>
      </c>
      <c r="O16" s="67">
        <v>0</v>
      </c>
      <c r="P16" s="67">
        <v>0</v>
      </c>
      <c r="Q16" s="19">
        <v>0</v>
      </c>
      <c r="R16" s="19">
        <v>0</v>
      </c>
      <c r="S16" s="19">
        <v>0</v>
      </c>
      <c r="T16" s="19">
        <v>0</v>
      </c>
      <c r="U16" s="19">
        <v>0</v>
      </c>
      <c r="V16" s="19">
        <v>0</v>
      </c>
    </row>
    <row r="17" spans="2:22" ht="14" x14ac:dyDescent="0.15">
      <c r="B17" s="247"/>
      <c r="C17" s="24" t="s">
        <v>675</v>
      </c>
      <c r="D17" s="66" t="s">
        <v>230</v>
      </c>
      <c r="E17" s="19">
        <v>0</v>
      </c>
      <c r="F17" s="19">
        <v>0</v>
      </c>
      <c r="G17" s="19">
        <v>0</v>
      </c>
      <c r="H17" s="19">
        <v>0</v>
      </c>
      <c r="I17" s="19">
        <v>0</v>
      </c>
      <c r="J17" s="19">
        <f t="shared" si="0"/>
        <v>0</v>
      </c>
      <c r="K17" s="67">
        <v>0</v>
      </c>
      <c r="L17" s="67">
        <v>0</v>
      </c>
      <c r="M17" s="67">
        <v>0</v>
      </c>
      <c r="N17" s="67">
        <v>0</v>
      </c>
      <c r="O17" s="67">
        <v>0</v>
      </c>
      <c r="P17" s="67">
        <v>0</v>
      </c>
      <c r="Q17" s="19">
        <v>0</v>
      </c>
      <c r="R17" s="19">
        <v>0</v>
      </c>
      <c r="S17" s="19">
        <v>0</v>
      </c>
      <c r="T17" s="19">
        <v>0</v>
      </c>
      <c r="U17" s="19">
        <v>0</v>
      </c>
      <c r="V17" s="19">
        <v>0</v>
      </c>
    </row>
    <row r="18" spans="2:22" ht="28" x14ac:dyDescent="0.15">
      <c r="B18" s="247"/>
      <c r="C18" s="24" t="s">
        <v>676</v>
      </c>
      <c r="D18" s="66" t="s">
        <v>230</v>
      </c>
      <c r="E18" s="19">
        <v>4</v>
      </c>
      <c r="F18" s="19">
        <v>4</v>
      </c>
      <c r="G18" s="19">
        <v>2</v>
      </c>
      <c r="H18" s="19">
        <v>1</v>
      </c>
      <c r="I18" s="19">
        <v>2</v>
      </c>
      <c r="J18" s="19">
        <f t="shared" si="0"/>
        <v>2.6</v>
      </c>
      <c r="K18" s="67">
        <v>0</v>
      </c>
      <c r="L18" s="67">
        <v>0</v>
      </c>
      <c r="M18" s="67">
        <v>0</v>
      </c>
      <c r="N18" s="67">
        <v>0</v>
      </c>
      <c r="O18" s="67">
        <v>0</v>
      </c>
      <c r="P18" s="67">
        <v>0</v>
      </c>
      <c r="Q18" s="19">
        <v>0</v>
      </c>
      <c r="R18" s="19">
        <v>0</v>
      </c>
      <c r="S18" s="19">
        <v>0</v>
      </c>
      <c r="T18" s="19">
        <v>0</v>
      </c>
      <c r="U18" s="19">
        <v>0</v>
      </c>
      <c r="V18" s="19">
        <v>0</v>
      </c>
    </row>
    <row r="19" spans="2:22" ht="25.5" customHeight="1" x14ac:dyDescent="0.15">
      <c r="B19" s="68" t="s">
        <v>102</v>
      </c>
      <c r="C19" s="69"/>
      <c r="D19" s="66" t="s">
        <v>230</v>
      </c>
      <c r="E19" s="19">
        <v>0</v>
      </c>
      <c r="F19" s="19">
        <v>0</v>
      </c>
      <c r="G19" s="19">
        <v>1</v>
      </c>
      <c r="H19" s="19">
        <v>1</v>
      </c>
      <c r="I19" s="19">
        <v>2</v>
      </c>
      <c r="J19" s="19">
        <f t="shared" si="0"/>
        <v>0.8</v>
      </c>
      <c r="K19" s="67">
        <v>0</v>
      </c>
      <c r="L19" s="67">
        <v>0</v>
      </c>
      <c r="M19" s="67">
        <v>0</v>
      </c>
      <c r="N19" s="67">
        <v>0</v>
      </c>
      <c r="O19" s="67">
        <v>0</v>
      </c>
      <c r="P19" s="67">
        <v>0</v>
      </c>
      <c r="Q19" s="19">
        <v>0</v>
      </c>
      <c r="R19" s="19">
        <v>0</v>
      </c>
      <c r="S19" s="19">
        <v>0</v>
      </c>
      <c r="T19" s="19">
        <v>0</v>
      </c>
      <c r="U19" s="19">
        <v>0</v>
      </c>
      <c r="V19" s="19">
        <v>0</v>
      </c>
    </row>
    <row r="20" spans="2:22" ht="14" x14ac:dyDescent="0.15">
      <c r="B20" s="68" t="s">
        <v>68</v>
      </c>
      <c r="C20" s="70"/>
      <c r="D20" s="66" t="s">
        <v>230</v>
      </c>
      <c r="E20" s="19">
        <v>0</v>
      </c>
      <c r="F20" s="19">
        <v>1</v>
      </c>
      <c r="G20" s="19">
        <v>0</v>
      </c>
      <c r="H20" s="19">
        <v>0</v>
      </c>
      <c r="I20" s="19">
        <v>0</v>
      </c>
      <c r="J20" s="19">
        <f t="shared" si="0"/>
        <v>0.2</v>
      </c>
      <c r="K20" s="67">
        <v>0</v>
      </c>
      <c r="L20" s="67">
        <v>0</v>
      </c>
      <c r="M20" s="67">
        <v>0</v>
      </c>
      <c r="N20" s="67">
        <v>0</v>
      </c>
      <c r="O20" s="67">
        <v>0</v>
      </c>
      <c r="P20" s="67">
        <v>0</v>
      </c>
      <c r="Q20" s="19">
        <v>0</v>
      </c>
      <c r="R20" s="19">
        <v>0</v>
      </c>
      <c r="S20" s="19">
        <v>0</v>
      </c>
      <c r="T20" s="19">
        <v>0</v>
      </c>
      <c r="U20" s="19">
        <v>0</v>
      </c>
      <c r="V20" s="19">
        <v>0</v>
      </c>
    </row>
    <row r="21" spans="2:22" x14ac:dyDescent="0.15">
      <c r="B21" s="71"/>
      <c r="C21" s="71"/>
    </row>
  </sheetData>
  <mergeCells count="4">
    <mergeCell ref="B3:C4"/>
    <mergeCell ref="D3:D4"/>
    <mergeCell ref="B5:B9"/>
    <mergeCell ref="B10:B18"/>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54A4-3C29-4464-8286-56BC1D0247BA}">
  <sheetPr>
    <tabColor theme="0" tint="-4.9989318521683403E-2"/>
  </sheetPr>
  <dimension ref="A1:H11"/>
  <sheetViews>
    <sheetView showGridLines="0" zoomScale="85" zoomScaleNormal="85" workbookViewId="0">
      <selection activeCell="B20" sqref="B20"/>
    </sheetView>
  </sheetViews>
  <sheetFormatPr baseColWidth="10" defaultColWidth="9" defaultRowHeight="13" x14ac:dyDescent="0.15"/>
  <cols>
    <col min="1" max="1" width="9" style="14"/>
    <col min="2" max="2" width="34.6640625" style="14" customWidth="1"/>
    <col min="3" max="7" width="17.33203125" style="14" customWidth="1"/>
    <col min="8" max="8" width="65.83203125" style="14" customWidth="1"/>
    <col min="9" max="16384" width="9" style="14"/>
  </cols>
  <sheetData>
    <row r="1" spans="1:8" customFormat="1" ht="14" x14ac:dyDescent="0.15">
      <c r="A1" s="12" t="s">
        <v>677</v>
      </c>
    </row>
    <row r="3" spans="1:8" x14ac:dyDescent="0.15">
      <c r="A3" s="11"/>
      <c r="B3" s="22" t="s">
        <v>678</v>
      </c>
      <c r="C3" s="22">
        <v>2015</v>
      </c>
      <c r="D3" s="22">
        <v>2016</v>
      </c>
      <c r="E3" s="22">
        <v>2017</v>
      </c>
      <c r="F3" s="22">
        <v>2018</v>
      </c>
      <c r="G3" s="22">
        <v>2019</v>
      </c>
      <c r="H3" s="22" t="s">
        <v>235</v>
      </c>
    </row>
    <row r="4" spans="1:8" ht="28" x14ac:dyDescent="0.15">
      <c r="A4" s="11"/>
      <c r="B4" s="26" t="s">
        <v>679</v>
      </c>
      <c r="C4" s="23">
        <v>0</v>
      </c>
      <c r="D4" s="23">
        <v>0</v>
      </c>
      <c r="E4" s="23">
        <v>0</v>
      </c>
      <c r="F4" s="23">
        <v>0</v>
      </c>
      <c r="G4" s="23">
        <v>0</v>
      </c>
      <c r="H4" s="24" t="s">
        <v>70</v>
      </c>
    </row>
    <row r="5" spans="1:8" ht="42" x14ac:dyDescent="0.15">
      <c r="A5" s="11"/>
      <c r="B5" s="26" t="s">
        <v>680</v>
      </c>
      <c r="C5" s="23">
        <v>0</v>
      </c>
      <c r="D5" s="23">
        <v>0</v>
      </c>
      <c r="E5" s="23">
        <v>0</v>
      </c>
      <c r="F5" s="23">
        <v>0</v>
      </c>
      <c r="G5" s="23">
        <v>0</v>
      </c>
      <c r="H5" s="24" t="s">
        <v>71</v>
      </c>
    </row>
    <row r="6" spans="1:8" ht="42" x14ac:dyDescent="0.15">
      <c r="A6" s="11"/>
      <c r="B6" s="26" t="s">
        <v>681</v>
      </c>
      <c r="C6" s="18" t="s">
        <v>682</v>
      </c>
      <c r="D6" s="18" t="s">
        <v>682</v>
      </c>
      <c r="E6" s="18" t="s">
        <v>682</v>
      </c>
      <c r="F6" s="18" t="s">
        <v>682</v>
      </c>
      <c r="G6" s="18" t="s">
        <v>682</v>
      </c>
      <c r="H6" s="24" t="s">
        <v>72</v>
      </c>
    </row>
    <row r="7" spans="1:8" ht="42" x14ac:dyDescent="0.15">
      <c r="A7" s="11"/>
      <c r="B7" s="26" t="s">
        <v>683</v>
      </c>
      <c r="C7" s="18" t="s">
        <v>682</v>
      </c>
      <c r="D7" s="18" t="s">
        <v>682</v>
      </c>
      <c r="E7" s="18" t="s">
        <v>682</v>
      </c>
      <c r="F7" s="18" t="s">
        <v>682</v>
      </c>
      <c r="G7" s="18" t="s">
        <v>682</v>
      </c>
      <c r="H7" s="24" t="s">
        <v>684</v>
      </c>
    </row>
    <row r="8" spans="1:8" ht="42" x14ac:dyDescent="0.15">
      <c r="A8" s="11"/>
      <c r="B8" s="26" t="s">
        <v>685</v>
      </c>
      <c r="C8" s="18" t="s">
        <v>682</v>
      </c>
      <c r="D8" s="18" t="s">
        <v>682</v>
      </c>
      <c r="E8" s="18" t="s">
        <v>682</v>
      </c>
      <c r="F8" s="18" t="s">
        <v>682</v>
      </c>
      <c r="G8" s="18" t="s">
        <v>682</v>
      </c>
      <c r="H8" s="24" t="s">
        <v>73</v>
      </c>
    </row>
    <row r="9" spans="1:8" ht="42" x14ac:dyDescent="0.15">
      <c r="A9" s="11"/>
      <c r="B9" s="26" t="s">
        <v>686</v>
      </c>
      <c r="C9" s="18" t="s">
        <v>682</v>
      </c>
      <c r="D9" s="18" t="s">
        <v>682</v>
      </c>
      <c r="E9" s="18" t="s">
        <v>682</v>
      </c>
      <c r="F9" s="18" t="s">
        <v>682</v>
      </c>
      <c r="G9" s="18" t="s">
        <v>682</v>
      </c>
      <c r="H9" s="24" t="s">
        <v>74</v>
      </c>
    </row>
    <row r="10" spans="1:8" ht="42" x14ac:dyDescent="0.15">
      <c r="A10" s="11"/>
      <c r="B10" s="26" t="s">
        <v>68</v>
      </c>
      <c r="C10" s="18" t="s">
        <v>687</v>
      </c>
      <c r="D10" s="18" t="s">
        <v>687</v>
      </c>
      <c r="E10" s="18" t="s">
        <v>687</v>
      </c>
      <c r="F10" s="18" t="s">
        <v>687</v>
      </c>
      <c r="G10" s="18" t="s">
        <v>687</v>
      </c>
      <c r="H10" s="18" t="s">
        <v>687</v>
      </c>
    </row>
    <row r="11" spans="1:8" x14ac:dyDescent="0.15">
      <c r="B11" s="72"/>
      <c r="C11" s="71"/>
      <c r="D11" s="71"/>
      <c r="E11" s="71"/>
      <c r="F11" s="71"/>
      <c r="G11" s="71"/>
      <c r="H11" s="71"/>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08D01-C07A-4F4E-9C67-5593F9702FD4}">
  <sheetPr>
    <tabColor theme="0" tint="-4.9989318521683403E-2"/>
  </sheetPr>
  <dimension ref="A1:I63"/>
  <sheetViews>
    <sheetView showGridLines="0" topLeftCell="A43" zoomScale="80" zoomScaleNormal="80" workbookViewId="0">
      <selection activeCell="F36" sqref="F36"/>
    </sheetView>
  </sheetViews>
  <sheetFormatPr baseColWidth="10" defaultColWidth="9" defaultRowHeight="13" x14ac:dyDescent="0.15"/>
  <cols>
    <col min="1" max="1" width="9" style="11"/>
    <col min="2" max="2" width="17.33203125" style="11" customWidth="1"/>
    <col min="3" max="3" width="57" style="60" customWidth="1"/>
    <col min="4" max="7" width="40.6640625" style="11" customWidth="1"/>
    <col min="8" max="8" width="16.83203125" style="11" customWidth="1"/>
    <col min="9" max="16384" width="9" style="11"/>
  </cols>
  <sheetData>
    <row r="1" spans="1:7" customFormat="1" ht="14" x14ac:dyDescent="0.15">
      <c r="A1" s="12" t="s">
        <v>688</v>
      </c>
      <c r="C1" s="59"/>
    </row>
    <row r="3" spans="1:7" ht="14" x14ac:dyDescent="0.15">
      <c r="B3" s="22" t="s">
        <v>689</v>
      </c>
      <c r="C3" s="124" t="s">
        <v>690</v>
      </c>
      <c r="D3" s="22" t="s">
        <v>691</v>
      </c>
      <c r="E3" s="22" t="s">
        <v>692</v>
      </c>
      <c r="F3" s="22" t="s">
        <v>693</v>
      </c>
      <c r="G3" s="22" t="s">
        <v>694</v>
      </c>
    </row>
    <row r="4" spans="1:7" ht="112" x14ac:dyDescent="0.15">
      <c r="B4" s="221" t="s">
        <v>695</v>
      </c>
      <c r="C4" s="119" t="s">
        <v>696</v>
      </c>
      <c r="D4" s="120" t="s">
        <v>1089</v>
      </c>
      <c r="E4" s="120" t="s">
        <v>1089</v>
      </c>
      <c r="F4" s="120" t="s">
        <v>1089</v>
      </c>
      <c r="G4" s="120" t="s">
        <v>1089</v>
      </c>
    </row>
    <row r="5" spans="1:7" ht="112" x14ac:dyDescent="0.15">
      <c r="B5" s="221"/>
      <c r="C5" s="119" t="s">
        <v>697</v>
      </c>
      <c r="D5" s="18" t="s">
        <v>1089</v>
      </c>
      <c r="E5" s="120" t="s">
        <v>1089</v>
      </c>
      <c r="F5" s="120" t="s">
        <v>1089</v>
      </c>
      <c r="G5" s="120" t="s">
        <v>1089</v>
      </c>
    </row>
    <row r="6" spans="1:7" ht="112" x14ac:dyDescent="0.15">
      <c r="B6" s="221"/>
      <c r="C6" s="119" t="s">
        <v>698</v>
      </c>
      <c r="D6" s="120" t="s">
        <v>1089</v>
      </c>
      <c r="E6" s="120" t="s">
        <v>1089</v>
      </c>
      <c r="F6" s="120" t="s">
        <v>1089</v>
      </c>
      <c r="G6" s="120" t="s">
        <v>1089</v>
      </c>
    </row>
    <row r="7" spans="1:7" ht="112" x14ac:dyDescent="0.15">
      <c r="B7" s="221"/>
      <c r="C7" s="119" t="s">
        <v>699</v>
      </c>
      <c r="D7" s="120" t="s">
        <v>1089</v>
      </c>
      <c r="E7" s="120" t="s">
        <v>1089</v>
      </c>
      <c r="F7" s="120" t="s">
        <v>1089</v>
      </c>
      <c r="G7" s="120" t="s">
        <v>1089</v>
      </c>
    </row>
    <row r="8" spans="1:7" ht="112" x14ac:dyDescent="0.15">
      <c r="B8" s="221"/>
      <c r="C8" s="119" t="s">
        <v>700</v>
      </c>
      <c r="D8" s="120" t="s">
        <v>1089</v>
      </c>
      <c r="E8" s="120" t="s">
        <v>1089</v>
      </c>
      <c r="F8" s="120" t="s">
        <v>1089</v>
      </c>
      <c r="G8" s="120" t="s">
        <v>1089</v>
      </c>
    </row>
    <row r="9" spans="1:7" ht="112" x14ac:dyDescent="0.15">
      <c r="B9" s="221"/>
      <c r="C9" s="119" t="s">
        <v>701</v>
      </c>
      <c r="D9" s="120" t="s">
        <v>1089</v>
      </c>
      <c r="E9" s="120" t="s">
        <v>1089</v>
      </c>
      <c r="F9" s="120" t="s">
        <v>1089</v>
      </c>
      <c r="G9" s="120" t="s">
        <v>1089</v>
      </c>
    </row>
    <row r="10" spans="1:7" ht="112" x14ac:dyDescent="0.15">
      <c r="B10" s="221"/>
      <c r="C10" s="119" t="s">
        <v>702</v>
      </c>
      <c r="D10" s="120" t="s">
        <v>1089</v>
      </c>
      <c r="E10" s="120" t="s">
        <v>1089</v>
      </c>
      <c r="F10" s="120" t="s">
        <v>1089</v>
      </c>
      <c r="G10" s="120" t="s">
        <v>1089</v>
      </c>
    </row>
    <row r="11" spans="1:7" ht="112" x14ac:dyDescent="0.15">
      <c r="B11" s="221"/>
      <c r="C11" s="119" t="s">
        <v>703</v>
      </c>
      <c r="D11" s="120" t="s">
        <v>1089</v>
      </c>
      <c r="E11" s="120" t="s">
        <v>1089</v>
      </c>
      <c r="F11" s="120" t="s">
        <v>1089</v>
      </c>
      <c r="G11" s="120" t="s">
        <v>1089</v>
      </c>
    </row>
    <row r="12" spans="1:7" ht="112" x14ac:dyDescent="0.15">
      <c r="B12" s="221"/>
      <c r="C12" s="119" t="s">
        <v>647</v>
      </c>
      <c r="D12" s="120" t="s">
        <v>1089</v>
      </c>
      <c r="E12" s="120" t="s">
        <v>1089</v>
      </c>
      <c r="F12" s="120" t="s">
        <v>1089</v>
      </c>
      <c r="G12" s="120" t="s">
        <v>1089</v>
      </c>
    </row>
    <row r="13" spans="1:7" ht="112" x14ac:dyDescent="0.15">
      <c r="B13" s="221"/>
      <c r="C13" s="119" t="s">
        <v>704</v>
      </c>
      <c r="D13" s="120" t="s">
        <v>1089</v>
      </c>
      <c r="E13" s="120" t="s">
        <v>1089</v>
      </c>
      <c r="F13" s="120" t="s">
        <v>1089</v>
      </c>
      <c r="G13" s="120" t="s">
        <v>1089</v>
      </c>
    </row>
    <row r="14" spans="1:7" ht="112" x14ac:dyDescent="0.15">
      <c r="B14" s="221"/>
      <c r="C14" s="119" t="s">
        <v>705</v>
      </c>
      <c r="D14" s="120" t="s">
        <v>1089</v>
      </c>
      <c r="E14" s="120" t="s">
        <v>1089</v>
      </c>
      <c r="F14" s="120" t="s">
        <v>1089</v>
      </c>
      <c r="G14" s="120" t="s">
        <v>1089</v>
      </c>
    </row>
    <row r="15" spans="1:7" ht="112" x14ac:dyDescent="0.15">
      <c r="B15" s="221"/>
      <c r="C15" s="119" t="s">
        <v>706</v>
      </c>
      <c r="D15" s="120" t="s">
        <v>1089</v>
      </c>
      <c r="E15" s="120" t="s">
        <v>1089</v>
      </c>
      <c r="F15" s="120" t="s">
        <v>1089</v>
      </c>
      <c r="G15" s="120" t="s">
        <v>1089</v>
      </c>
    </row>
    <row r="16" spans="1:7" ht="112" x14ac:dyDescent="0.15">
      <c r="B16" s="221"/>
      <c r="C16" s="119" t="s">
        <v>707</v>
      </c>
      <c r="D16" s="120" t="s">
        <v>1089</v>
      </c>
      <c r="E16" s="120" t="s">
        <v>1089</v>
      </c>
      <c r="F16" s="120" t="s">
        <v>1089</v>
      </c>
      <c r="G16" s="120" t="s">
        <v>1089</v>
      </c>
    </row>
    <row r="17" spans="2:8" ht="112" x14ac:dyDescent="0.15">
      <c r="B17" s="221"/>
      <c r="C17" s="119" t="s">
        <v>708</v>
      </c>
      <c r="D17" s="120" t="s">
        <v>1089</v>
      </c>
      <c r="E17" s="120" t="s">
        <v>1089</v>
      </c>
      <c r="F17" s="120" t="s">
        <v>1089</v>
      </c>
      <c r="G17" s="120" t="s">
        <v>1089</v>
      </c>
    </row>
    <row r="18" spans="2:8" ht="71.25" customHeight="1" x14ac:dyDescent="0.15">
      <c r="B18" s="221" t="s">
        <v>709</v>
      </c>
      <c r="C18" s="119" t="s">
        <v>696</v>
      </c>
      <c r="D18" s="120" t="s">
        <v>1089</v>
      </c>
      <c r="E18" s="120" t="s">
        <v>1089</v>
      </c>
      <c r="F18" s="140" t="s">
        <v>1090</v>
      </c>
      <c r="G18" s="140" t="s">
        <v>1090</v>
      </c>
      <c r="H18" s="62"/>
    </row>
    <row r="19" spans="2:8" ht="60.75" customHeight="1" x14ac:dyDescent="0.15">
      <c r="B19" s="221"/>
      <c r="C19" s="119" t="s">
        <v>697</v>
      </c>
      <c r="D19" s="120" t="s">
        <v>1089</v>
      </c>
      <c r="E19" s="120" t="s">
        <v>1089</v>
      </c>
      <c r="F19" s="140" t="s">
        <v>1090</v>
      </c>
      <c r="G19" s="140" t="s">
        <v>1090</v>
      </c>
    </row>
    <row r="20" spans="2:8" ht="60.75" customHeight="1" x14ac:dyDescent="0.15">
      <c r="B20" s="221"/>
      <c r="C20" s="119" t="s">
        <v>698</v>
      </c>
      <c r="D20" s="120" t="s">
        <v>1089</v>
      </c>
      <c r="E20" s="120" t="s">
        <v>1089</v>
      </c>
      <c r="F20" s="140" t="s">
        <v>1090</v>
      </c>
      <c r="G20" s="140" t="s">
        <v>1090</v>
      </c>
    </row>
    <row r="21" spans="2:8" ht="60.75" customHeight="1" x14ac:dyDescent="0.15">
      <c r="B21" s="221"/>
      <c r="C21" s="119" t="s">
        <v>699</v>
      </c>
      <c r="D21" s="120" t="s">
        <v>1089</v>
      </c>
      <c r="E21" s="120" t="s">
        <v>1089</v>
      </c>
      <c r="F21" s="140" t="s">
        <v>1090</v>
      </c>
      <c r="G21" s="140" t="s">
        <v>1090</v>
      </c>
    </row>
    <row r="22" spans="2:8" ht="60.75" customHeight="1" x14ac:dyDescent="0.15">
      <c r="B22" s="221"/>
      <c r="C22" s="119" t="s">
        <v>700</v>
      </c>
      <c r="D22" s="120" t="s">
        <v>1089</v>
      </c>
      <c r="E22" s="120" t="s">
        <v>1089</v>
      </c>
      <c r="F22" s="140" t="s">
        <v>1090</v>
      </c>
      <c r="G22" s="140" t="s">
        <v>1090</v>
      </c>
    </row>
    <row r="23" spans="2:8" ht="60.75" customHeight="1" x14ac:dyDescent="0.15">
      <c r="B23" s="221"/>
      <c r="C23" s="119" t="s">
        <v>701</v>
      </c>
      <c r="D23" s="120" t="s">
        <v>1089</v>
      </c>
      <c r="E23" s="120" t="s">
        <v>1089</v>
      </c>
      <c r="F23" s="140" t="s">
        <v>1090</v>
      </c>
      <c r="G23" s="140" t="s">
        <v>1090</v>
      </c>
    </row>
    <row r="24" spans="2:8" ht="60.75" customHeight="1" x14ac:dyDescent="0.15">
      <c r="B24" s="221"/>
      <c r="C24" s="119" t="s">
        <v>702</v>
      </c>
      <c r="D24" s="120" t="s">
        <v>1089</v>
      </c>
      <c r="E24" s="120" t="s">
        <v>1089</v>
      </c>
      <c r="F24" s="140" t="s">
        <v>1090</v>
      </c>
      <c r="G24" s="140" t="s">
        <v>1090</v>
      </c>
    </row>
    <row r="25" spans="2:8" ht="60.75" customHeight="1" x14ac:dyDescent="0.15">
      <c r="B25" s="221"/>
      <c r="C25" s="119" t="s">
        <v>703</v>
      </c>
      <c r="D25" s="120" t="s">
        <v>1089</v>
      </c>
      <c r="E25" s="120" t="s">
        <v>1089</v>
      </c>
      <c r="F25" s="140" t="s">
        <v>1090</v>
      </c>
      <c r="G25" s="140" t="s">
        <v>1090</v>
      </c>
    </row>
    <row r="26" spans="2:8" ht="76.5" customHeight="1" x14ac:dyDescent="0.15">
      <c r="B26" s="221"/>
      <c r="C26" s="119" t="s">
        <v>647</v>
      </c>
      <c r="D26" s="120" t="s">
        <v>1089</v>
      </c>
      <c r="E26" s="120" t="s">
        <v>1089</v>
      </c>
      <c r="F26" s="140" t="s">
        <v>1090</v>
      </c>
      <c r="G26" s="140" t="s">
        <v>1090</v>
      </c>
    </row>
    <row r="27" spans="2:8" ht="60.75" customHeight="1" x14ac:dyDescent="0.15">
      <c r="B27" s="221"/>
      <c r="C27" s="119" t="s">
        <v>704</v>
      </c>
      <c r="D27" s="120" t="s">
        <v>1089</v>
      </c>
      <c r="E27" s="120" t="s">
        <v>1089</v>
      </c>
      <c r="F27" s="140" t="s">
        <v>1090</v>
      </c>
      <c r="G27" s="140" t="s">
        <v>1090</v>
      </c>
    </row>
    <row r="28" spans="2:8" ht="60.75" customHeight="1" x14ac:dyDescent="0.15">
      <c r="B28" s="221"/>
      <c r="C28" s="119" t="s">
        <v>705</v>
      </c>
      <c r="D28" s="120" t="s">
        <v>1089</v>
      </c>
      <c r="E28" s="120" t="s">
        <v>1089</v>
      </c>
      <c r="F28" s="140" t="s">
        <v>1090</v>
      </c>
      <c r="G28" s="140" t="s">
        <v>1090</v>
      </c>
    </row>
    <row r="29" spans="2:8" ht="60.75" customHeight="1" x14ac:dyDescent="0.15">
      <c r="B29" s="221"/>
      <c r="C29" s="119" t="s">
        <v>706</v>
      </c>
      <c r="D29" s="120" t="s">
        <v>1089</v>
      </c>
      <c r="E29" s="120" t="s">
        <v>1089</v>
      </c>
      <c r="F29" s="140" t="s">
        <v>1090</v>
      </c>
      <c r="G29" s="140" t="s">
        <v>1090</v>
      </c>
    </row>
    <row r="30" spans="2:8" ht="60.75" customHeight="1" x14ac:dyDescent="0.15">
      <c r="B30" s="221"/>
      <c r="C30" s="119" t="s">
        <v>707</v>
      </c>
      <c r="D30" s="120" t="s">
        <v>1089</v>
      </c>
      <c r="E30" s="120" t="s">
        <v>1089</v>
      </c>
      <c r="F30" s="140" t="s">
        <v>1090</v>
      </c>
      <c r="G30" s="140" t="s">
        <v>1090</v>
      </c>
    </row>
    <row r="31" spans="2:8" ht="60.75" customHeight="1" x14ac:dyDescent="0.15">
      <c r="B31" s="221"/>
      <c r="C31" s="119" t="s">
        <v>708</v>
      </c>
      <c r="D31" s="120" t="s">
        <v>1089</v>
      </c>
      <c r="E31" s="120" t="s">
        <v>1089</v>
      </c>
      <c r="F31" s="140" t="s">
        <v>1090</v>
      </c>
      <c r="G31" s="140" t="s">
        <v>1090</v>
      </c>
    </row>
    <row r="32" spans="2:8" ht="112" x14ac:dyDescent="0.15">
      <c r="B32" s="221" t="s">
        <v>710</v>
      </c>
      <c r="C32" s="119" t="s">
        <v>696</v>
      </c>
      <c r="D32" s="120" t="s">
        <v>1089</v>
      </c>
      <c r="E32" s="120" t="s">
        <v>1089</v>
      </c>
      <c r="F32" s="140" t="s">
        <v>1090</v>
      </c>
      <c r="G32" s="140" t="s">
        <v>1090</v>
      </c>
    </row>
    <row r="33" spans="2:7" ht="112" x14ac:dyDescent="0.15">
      <c r="B33" s="221"/>
      <c r="C33" s="119" t="s">
        <v>697</v>
      </c>
      <c r="D33" s="120" t="s">
        <v>1089</v>
      </c>
      <c r="E33" s="120" t="s">
        <v>1089</v>
      </c>
      <c r="F33" s="120" t="s">
        <v>1089</v>
      </c>
      <c r="G33" s="120" t="s">
        <v>1089</v>
      </c>
    </row>
    <row r="34" spans="2:7" ht="112" x14ac:dyDescent="0.15">
      <c r="B34" s="221"/>
      <c r="C34" s="119" t="s">
        <v>698</v>
      </c>
      <c r="D34" s="120" t="s">
        <v>1089</v>
      </c>
      <c r="E34" s="120" t="s">
        <v>1089</v>
      </c>
      <c r="F34" s="140" t="s">
        <v>1090</v>
      </c>
      <c r="G34" s="140" t="s">
        <v>1090</v>
      </c>
    </row>
    <row r="35" spans="2:7" ht="112" x14ac:dyDescent="0.15">
      <c r="B35" s="221"/>
      <c r="C35" s="119" t="s">
        <v>699</v>
      </c>
      <c r="D35" s="120" t="s">
        <v>1089</v>
      </c>
      <c r="E35" s="120" t="s">
        <v>1089</v>
      </c>
      <c r="F35" s="140" t="s">
        <v>1090</v>
      </c>
      <c r="G35" s="140" t="s">
        <v>1090</v>
      </c>
    </row>
    <row r="36" spans="2:7" ht="112" x14ac:dyDescent="0.15">
      <c r="B36" s="221"/>
      <c r="C36" s="119" t="s">
        <v>700</v>
      </c>
      <c r="D36" s="120" t="s">
        <v>1089</v>
      </c>
      <c r="E36" s="120" t="s">
        <v>1089</v>
      </c>
      <c r="F36" s="140" t="s">
        <v>1090</v>
      </c>
      <c r="G36" s="140" t="s">
        <v>1090</v>
      </c>
    </row>
    <row r="37" spans="2:7" ht="112" x14ac:dyDescent="0.15">
      <c r="B37" s="221"/>
      <c r="C37" s="119" t="s">
        <v>701</v>
      </c>
      <c r="D37" s="120" t="s">
        <v>1089</v>
      </c>
      <c r="E37" s="120" t="s">
        <v>1089</v>
      </c>
      <c r="F37" s="140" t="s">
        <v>1090</v>
      </c>
      <c r="G37" s="140" t="s">
        <v>1090</v>
      </c>
    </row>
    <row r="38" spans="2:7" ht="112" x14ac:dyDescent="0.15">
      <c r="B38" s="221"/>
      <c r="C38" s="119" t="s">
        <v>702</v>
      </c>
      <c r="D38" s="120" t="s">
        <v>1089</v>
      </c>
      <c r="E38" s="120" t="s">
        <v>1089</v>
      </c>
      <c r="F38" s="140" t="s">
        <v>1090</v>
      </c>
      <c r="G38" s="140" t="s">
        <v>1090</v>
      </c>
    </row>
    <row r="39" spans="2:7" ht="112" x14ac:dyDescent="0.15">
      <c r="B39" s="221"/>
      <c r="C39" s="119" t="s">
        <v>703</v>
      </c>
      <c r="D39" s="120" t="s">
        <v>1089</v>
      </c>
      <c r="E39" s="120" t="s">
        <v>1089</v>
      </c>
      <c r="F39" s="120" t="s">
        <v>1089</v>
      </c>
      <c r="G39" s="120" t="s">
        <v>1089</v>
      </c>
    </row>
    <row r="40" spans="2:7" ht="112" x14ac:dyDescent="0.15">
      <c r="B40" s="221"/>
      <c r="C40" s="119" t="s">
        <v>647</v>
      </c>
      <c r="D40" s="120" t="s">
        <v>1089</v>
      </c>
      <c r="E40" s="120" t="s">
        <v>1089</v>
      </c>
      <c r="F40" s="140" t="s">
        <v>1090</v>
      </c>
      <c r="G40" s="140" t="s">
        <v>1090</v>
      </c>
    </row>
    <row r="41" spans="2:7" ht="112" x14ac:dyDescent="0.15">
      <c r="B41" s="221"/>
      <c r="C41" s="119" t="s">
        <v>704</v>
      </c>
      <c r="D41" s="120" t="s">
        <v>1089</v>
      </c>
      <c r="E41" s="120" t="s">
        <v>1089</v>
      </c>
      <c r="F41" s="140" t="s">
        <v>1090</v>
      </c>
      <c r="G41" s="140" t="s">
        <v>1090</v>
      </c>
    </row>
    <row r="42" spans="2:7" ht="112" x14ac:dyDescent="0.15">
      <c r="B42" s="221"/>
      <c r="C42" s="119" t="s">
        <v>705</v>
      </c>
      <c r="D42" s="120" t="s">
        <v>1089</v>
      </c>
      <c r="E42" s="120" t="s">
        <v>1089</v>
      </c>
      <c r="F42" s="140" t="s">
        <v>1090</v>
      </c>
      <c r="G42" s="140" t="s">
        <v>1090</v>
      </c>
    </row>
    <row r="43" spans="2:7" ht="112" x14ac:dyDescent="0.15">
      <c r="B43" s="221"/>
      <c r="C43" s="119" t="s">
        <v>706</v>
      </c>
      <c r="D43" s="120" t="s">
        <v>1089</v>
      </c>
      <c r="E43" s="120" t="s">
        <v>1089</v>
      </c>
      <c r="F43" s="140" t="s">
        <v>1090</v>
      </c>
      <c r="G43" s="140" t="s">
        <v>1090</v>
      </c>
    </row>
    <row r="44" spans="2:7" ht="112" x14ac:dyDescent="0.15">
      <c r="B44" s="221"/>
      <c r="C44" s="119" t="s">
        <v>707</v>
      </c>
      <c r="D44" s="120" t="s">
        <v>1089</v>
      </c>
      <c r="E44" s="120" t="s">
        <v>1089</v>
      </c>
      <c r="F44" s="140" t="s">
        <v>1090</v>
      </c>
      <c r="G44" s="140" t="s">
        <v>1090</v>
      </c>
    </row>
    <row r="45" spans="2:7" ht="112" x14ac:dyDescent="0.15">
      <c r="B45" s="221"/>
      <c r="C45" s="119" t="s">
        <v>708</v>
      </c>
      <c r="D45" s="120" t="s">
        <v>1089</v>
      </c>
      <c r="E45" s="120" t="s">
        <v>1089</v>
      </c>
      <c r="F45" s="120" t="s">
        <v>1089</v>
      </c>
      <c r="G45" s="120" t="s">
        <v>1089</v>
      </c>
    </row>
    <row r="53" spans="2:9" x14ac:dyDescent="0.15">
      <c r="B53" s="155"/>
      <c r="C53" s="156"/>
      <c r="D53" s="155"/>
      <c r="E53" s="155"/>
      <c r="F53" s="155"/>
      <c r="G53" s="155"/>
      <c r="H53" s="155"/>
      <c r="I53" s="155"/>
    </row>
    <row r="54" spans="2:9" ht="19" thickBot="1" x14ac:dyDescent="0.2">
      <c r="B54" s="155"/>
      <c r="C54" s="248" t="s">
        <v>1091</v>
      </c>
      <c r="D54" s="248"/>
      <c r="E54" s="248"/>
      <c r="F54" s="248"/>
      <c r="G54" s="248"/>
      <c r="H54" s="248"/>
      <c r="I54" s="155"/>
    </row>
    <row r="55" spans="2:9" ht="14" thickBot="1" x14ac:dyDescent="0.2">
      <c r="B55" s="155"/>
      <c r="C55" s="147" t="s">
        <v>689</v>
      </c>
      <c r="D55" s="148" t="s">
        <v>690</v>
      </c>
      <c r="E55" s="148" t="s">
        <v>691</v>
      </c>
      <c r="F55" s="148" t="s">
        <v>692</v>
      </c>
      <c r="G55" s="148" t="s">
        <v>693</v>
      </c>
      <c r="H55" s="148" t="s">
        <v>694</v>
      </c>
      <c r="I55" s="155"/>
    </row>
    <row r="56" spans="2:9" ht="15" thickBot="1" x14ac:dyDescent="0.2">
      <c r="B56" s="155"/>
      <c r="C56" s="149" t="s">
        <v>1092</v>
      </c>
      <c r="D56" s="152" t="s">
        <v>696</v>
      </c>
      <c r="E56" s="153">
        <v>0</v>
      </c>
      <c r="F56" s="153">
        <v>0</v>
      </c>
      <c r="G56" s="153">
        <v>262.2</v>
      </c>
      <c r="H56" s="153">
        <v>2.8</v>
      </c>
      <c r="I56" s="155"/>
    </row>
    <row r="57" spans="2:9" ht="15" thickBot="1" x14ac:dyDescent="0.2">
      <c r="B57" s="155"/>
      <c r="C57" s="149" t="s">
        <v>1093</v>
      </c>
      <c r="D57" s="152" t="s">
        <v>698</v>
      </c>
      <c r="E57" s="153">
        <v>0</v>
      </c>
      <c r="F57" s="153">
        <v>0</v>
      </c>
      <c r="G57" s="153">
        <v>14</v>
      </c>
      <c r="H57" s="153">
        <v>0</v>
      </c>
      <c r="I57" s="155"/>
    </row>
    <row r="58" spans="2:9" ht="15" thickBot="1" x14ac:dyDescent="0.2">
      <c r="B58" s="155"/>
      <c r="C58" s="150"/>
      <c r="D58" s="152" t="s">
        <v>700</v>
      </c>
      <c r="E58" s="153">
        <v>0</v>
      </c>
      <c r="F58" s="153">
        <v>0</v>
      </c>
      <c r="G58" s="154">
        <v>24511</v>
      </c>
      <c r="H58" s="153">
        <v>0</v>
      </c>
      <c r="I58" s="155"/>
    </row>
    <row r="59" spans="2:9" ht="27" thickBot="1" x14ac:dyDescent="0.2">
      <c r="B59" s="155"/>
      <c r="C59" s="150"/>
      <c r="D59" s="157" t="s">
        <v>702</v>
      </c>
      <c r="E59" s="153">
        <v>0</v>
      </c>
      <c r="F59" s="153">
        <v>0</v>
      </c>
      <c r="G59" s="153">
        <v>202</v>
      </c>
      <c r="H59" s="153">
        <v>0</v>
      </c>
      <c r="I59" s="155"/>
    </row>
    <row r="60" spans="2:9" ht="15" thickBot="1" x14ac:dyDescent="0.2">
      <c r="B60" s="155"/>
      <c r="C60" s="150"/>
      <c r="D60" s="152" t="s">
        <v>647</v>
      </c>
      <c r="E60" s="153">
        <v>0</v>
      </c>
      <c r="F60" s="153">
        <v>0</v>
      </c>
      <c r="G60" s="153">
        <v>0</v>
      </c>
      <c r="H60" s="153">
        <v>0</v>
      </c>
      <c r="I60" s="155"/>
    </row>
    <row r="61" spans="2:9" ht="15" thickBot="1" x14ac:dyDescent="0.2">
      <c r="B61" s="155"/>
      <c r="C61" s="150"/>
      <c r="D61" s="152" t="s">
        <v>648</v>
      </c>
      <c r="E61" s="153">
        <v>0</v>
      </c>
      <c r="F61" s="153">
        <v>0</v>
      </c>
      <c r="G61" s="153">
        <v>208.1</v>
      </c>
      <c r="H61" s="153">
        <v>2.8</v>
      </c>
      <c r="I61" s="155"/>
    </row>
    <row r="62" spans="2:9" ht="15" thickBot="1" x14ac:dyDescent="0.2">
      <c r="B62" s="155"/>
      <c r="C62" s="151"/>
      <c r="D62" s="152" t="s">
        <v>707</v>
      </c>
      <c r="E62" s="153">
        <v>0</v>
      </c>
      <c r="F62" s="153">
        <v>0</v>
      </c>
      <c r="G62" s="153">
        <v>13</v>
      </c>
      <c r="H62" s="153">
        <v>0</v>
      </c>
      <c r="I62" s="155"/>
    </row>
    <row r="63" spans="2:9" x14ac:dyDescent="0.15">
      <c r="B63" s="155"/>
      <c r="C63" s="156"/>
      <c r="D63" s="155"/>
      <c r="E63" s="155"/>
      <c r="F63" s="155"/>
      <c r="G63" s="155"/>
      <c r="H63" s="155"/>
      <c r="I63" s="155"/>
    </row>
  </sheetData>
  <mergeCells count="4">
    <mergeCell ref="B4:B17"/>
    <mergeCell ref="B18:B31"/>
    <mergeCell ref="B32:B45"/>
    <mergeCell ref="C54:H54"/>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9BE0-CCEC-41DD-9795-FCACB48E9548}">
  <sheetPr>
    <tabColor theme="0" tint="-4.9989318521683403E-2"/>
  </sheetPr>
  <dimension ref="A1:D13"/>
  <sheetViews>
    <sheetView showGridLines="0" zoomScale="85" zoomScaleNormal="85" workbookViewId="0">
      <selection activeCell="D24" sqref="D24"/>
    </sheetView>
  </sheetViews>
  <sheetFormatPr baseColWidth="10" defaultColWidth="9" defaultRowHeight="13" x14ac:dyDescent="0.15"/>
  <cols>
    <col min="1" max="1" width="9" style="14"/>
    <col min="2" max="2" width="47.6640625" style="14" customWidth="1"/>
    <col min="3" max="3" width="13.6640625" style="14" customWidth="1"/>
    <col min="4" max="4" width="122" style="14" customWidth="1"/>
    <col min="5" max="16384" width="9" style="14"/>
  </cols>
  <sheetData>
    <row r="1" spans="1:4" customFormat="1" ht="14" x14ac:dyDescent="0.15">
      <c r="A1" s="12" t="s">
        <v>711</v>
      </c>
    </row>
    <row r="3" spans="1:4" x14ac:dyDescent="0.15">
      <c r="B3" s="22" t="s">
        <v>712</v>
      </c>
      <c r="C3" s="22" t="s">
        <v>713</v>
      </c>
      <c r="D3" s="22" t="s">
        <v>235</v>
      </c>
    </row>
    <row r="4" spans="1:4" x14ac:dyDescent="0.15">
      <c r="B4" s="26" t="s">
        <v>714</v>
      </c>
      <c r="C4" s="158">
        <v>18</v>
      </c>
      <c r="D4" s="70" t="s">
        <v>75</v>
      </c>
    </row>
    <row r="5" spans="1:4" x14ac:dyDescent="0.15">
      <c r="B5" s="26" t="s">
        <v>715</v>
      </c>
      <c r="C5" s="158">
        <v>8.5300000000000001E-2</v>
      </c>
      <c r="D5" s="70" t="s">
        <v>76</v>
      </c>
    </row>
    <row r="6" spans="1:4" x14ac:dyDescent="0.15">
      <c r="B6" s="26" t="s">
        <v>716</v>
      </c>
      <c r="C6" s="159">
        <v>0</v>
      </c>
      <c r="D6" s="70" t="s">
        <v>77</v>
      </c>
    </row>
    <row r="7" spans="1:4" x14ac:dyDescent="0.15">
      <c r="B7" s="26" t="s">
        <v>717</v>
      </c>
      <c r="C7" s="159">
        <v>0</v>
      </c>
      <c r="D7" s="70" t="s">
        <v>78</v>
      </c>
    </row>
    <row r="8" spans="1:4" x14ac:dyDescent="0.15">
      <c r="B8" s="26" t="s">
        <v>718</v>
      </c>
      <c r="C8" s="159">
        <v>0</v>
      </c>
      <c r="D8" s="70" t="s">
        <v>79</v>
      </c>
    </row>
    <row r="9" spans="1:4" x14ac:dyDescent="0.15">
      <c r="B9" s="26" t="s">
        <v>719</v>
      </c>
      <c r="C9" s="159">
        <v>0</v>
      </c>
      <c r="D9" s="70" t="s">
        <v>80</v>
      </c>
    </row>
    <row r="10" spans="1:4" x14ac:dyDescent="0.15">
      <c r="B10" s="26" t="s">
        <v>720</v>
      </c>
      <c r="C10" s="158">
        <v>17</v>
      </c>
      <c r="D10" s="70" t="s">
        <v>81</v>
      </c>
    </row>
    <row r="11" spans="1:4" x14ac:dyDescent="0.15">
      <c r="B11" s="26" t="s">
        <v>721</v>
      </c>
      <c r="C11" s="158">
        <v>8.183E-2</v>
      </c>
      <c r="D11" s="70" t="s">
        <v>82</v>
      </c>
    </row>
    <row r="12" spans="1:4" x14ac:dyDescent="0.15">
      <c r="B12" s="26" t="s">
        <v>722</v>
      </c>
      <c r="C12" s="159">
        <v>1</v>
      </c>
      <c r="D12" s="70" t="s">
        <v>83</v>
      </c>
    </row>
    <row r="13" spans="1:4" x14ac:dyDescent="0.15">
      <c r="B13" s="26" t="s">
        <v>723</v>
      </c>
      <c r="C13" s="158">
        <v>0.35399999999999998</v>
      </c>
      <c r="D13" s="70" t="s">
        <v>84</v>
      </c>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94CD-0790-4DF2-A74F-AD61759EDB2C}">
  <sheetPr>
    <tabColor theme="0" tint="-4.9989318521683403E-2"/>
  </sheetPr>
  <dimension ref="A1:D13"/>
  <sheetViews>
    <sheetView showGridLines="0" zoomScale="85" zoomScaleNormal="85" workbookViewId="0">
      <selection activeCell="C11" sqref="C11"/>
    </sheetView>
  </sheetViews>
  <sheetFormatPr baseColWidth="10" defaultColWidth="9" defaultRowHeight="13" x14ac:dyDescent="0.15"/>
  <cols>
    <col min="1" max="1" width="9" style="14"/>
    <col min="2" max="2" width="45.5" style="14" customWidth="1"/>
    <col min="3" max="3" width="15.1640625" style="14" customWidth="1"/>
    <col min="4" max="4" width="104.6640625" style="14" customWidth="1"/>
    <col min="5" max="5" width="33.5" style="14" customWidth="1"/>
    <col min="6" max="16384" width="9" style="14"/>
  </cols>
  <sheetData>
    <row r="1" spans="1:4" customFormat="1" ht="14" x14ac:dyDescent="0.15">
      <c r="A1" s="12" t="s">
        <v>724</v>
      </c>
    </row>
    <row r="3" spans="1:4" x14ac:dyDescent="0.15">
      <c r="B3" s="22" t="s">
        <v>725</v>
      </c>
      <c r="C3" s="22" t="s">
        <v>713</v>
      </c>
      <c r="D3" s="22" t="s">
        <v>235</v>
      </c>
    </row>
    <row r="4" spans="1:4" ht="14" x14ac:dyDescent="0.15">
      <c r="B4" s="26" t="s">
        <v>726</v>
      </c>
      <c r="C4" s="123">
        <v>87</v>
      </c>
      <c r="D4" s="24" t="s">
        <v>75</v>
      </c>
    </row>
    <row r="5" spans="1:4" ht="14" x14ac:dyDescent="0.15">
      <c r="B5" s="26" t="s">
        <v>727</v>
      </c>
      <c r="C5" s="160">
        <v>0.41270000000000001</v>
      </c>
      <c r="D5" s="24" t="s">
        <v>76</v>
      </c>
    </row>
    <row r="6" spans="1:4" ht="14" x14ac:dyDescent="0.15">
      <c r="B6" s="26" t="s">
        <v>728</v>
      </c>
      <c r="C6" s="123">
        <v>0</v>
      </c>
      <c r="D6" s="24" t="s">
        <v>77</v>
      </c>
    </row>
    <row r="7" spans="1:4" ht="28" x14ac:dyDescent="0.15">
      <c r="B7" s="26" t="s">
        <v>729</v>
      </c>
      <c r="C7" s="123">
        <v>0</v>
      </c>
      <c r="D7" s="24" t="s">
        <v>78</v>
      </c>
    </row>
    <row r="8" spans="1:4" ht="14" x14ac:dyDescent="0.15">
      <c r="B8" s="26" t="s">
        <v>730</v>
      </c>
      <c r="C8" s="123">
        <v>0</v>
      </c>
      <c r="D8" s="24" t="s">
        <v>79</v>
      </c>
    </row>
    <row r="9" spans="1:4" ht="28" x14ac:dyDescent="0.15">
      <c r="B9" s="26" t="s">
        <v>731</v>
      </c>
      <c r="C9" s="123">
        <v>0</v>
      </c>
      <c r="D9" s="24" t="s">
        <v>80</v>
      </c>
    </row>
    <row r="10" spans="1:4" ht="14" x14ac:dyDescent="0.15">
      <c r="B10" s="26" t="s">
        <v>732</v>
      </c>
      <c r="C10" s="123">
        <v>87</v>
      </c>
      <c r="D10" s="24" t="s">
        <v>81</v>
      </c>
    </row>
    <row r="11" spans="1:4" ht="28" x14ac:dyDescent="0.15">
      <c r="B11" s="26" t="s">
        <v>733</v>
      </c>
      <c r="C11" s="160">
        <v>0.41520000000000001</v>
      </c>
      <c r="D11" s="24" t="s">
        <v>82</v>
      </c>
    </row>
    <row r="12" spans="1:4" ht="14" x14ac:dyDescent="0.15">
      <c r="B12" s="26" t="s">
        <v>734</v>
      </c>
      <c r="C12" s="123">
        <v>0</v>
      </c>
      <c r="D12" s="24" t="s">
        <v>83</v>
      </c>
    </row>
    <row r="13" spans="1:4" ht="28" x14ac:dyDescent="0.15">
      <c r="B13" s="26" t="s">
        <v>735</v>
      </c>
      <c r="C13" s="123">
        <v>0</v>
      </c>
      <c r="D13" s="24" t="s">
        <v>84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F4A95-BD50-4003-8C3F-807E0B9E868F}">
  <sheetPr>
    <tabColor theme="1"/>
  </sheetPr>
  <dimension ref="A2:I8"/>
  <sheetViews>
    <sheetView showGridLines="0" workbookViewId="0">
      <selection activeCell="A4" sqref="A4"/>
    </sheetView>
  </sheetViews>
  <sheetFormatPr baseColWidth="10" defaultColWidth="9" defaultRowHeight="14" x14ac:dyDescent="0.15"/>
  <cols>
    <col min="1" max="16384" width="9" style="122"/>
  </cols>
  <sheetData>
    <row r="2" spans="1:9" ht="6.75" customHeight="1" x14ac:dyDescent="0.15">
      <c r="A2" s="161"/>
      <c r="B2" s="161"/>
      <c r="C2" s="161"/>
      <c r="D2" s="161"/>
      <c r="E2" s="161"/>
      <c r="F2" s="161"/>
      <c r="G2" s="161"/>
      <c r="H2" s="161"/>
      <c r="I2" s="161"/>
    </row>
    <row r="3" spans="1:9" x14ac:dyDescent="0.15">
      <c r="A3" s="122" t="s">
        <v>1082</v>
      </c>
    </row>
    <row r="4" spans="1:9" x14ac:dyDescent="0.15">
      <c r="A4" s="163" t="s">
        <v>1096</v>
      </c>
    </row>
    <row r="8" spans="1:9" x14ac:dyDescent="0.15">
      <c r="A8" s="122" t="s">
        <v>1063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86FA-D0A2-4464-8956-7B40B60B42BB}">
  <sheetPr>
    <tabColor theme="0" tint="-4.9989318521683403E-2"/>
  </sheetPr>
  <dimension ref="A1:G29"/>
  <sheetViews>
    <sheetView showGridLines="0" topLeftCell="A26" zoomScale="80" zoomScaleNormal="80" workbookViewId="0">
      <selection activeCell="K27" sqref="K27"/>
    </sheetView>
  </sheetViews>
  <sheetFormatPr baseColWidth="10" defaultColWidth="9" defaultRowHeight="13" x14ac:dyDescent="0.15"/>
  <cols>
    <col min="1" max="1" width="9" style="73"/>
    <col min="2" max="2" width="20.5" style="73" customWidth="1"/>
    <col min="3" max="3" width="44.6640625" style="73" customWidth="1"/>
    <col min="4" max="7" width="39" style="73" customWidth="1"/>
    <col min="8" max="16384" width="9" style="73"/>
  </cols>
  <sheetData>
    <row r="1" spans="1:7" customFormat="1" ht="14" x14ac:dyDescent="0.15">
      <c r="A1" s="12" t="s">
        <v>736</v>
      </c>
    </row>
    <row r="3" spans="1:7" ht="15.75" customHeight="1" x14ac:dyDescent="0.15">
      <c r="B3" s="222" t="s">
        <v>689</v>
      </c>
      <c r="C3" s="222" t="s">
        <v>690</v>
      </c>
      <c r="D3" s="21" t="s">
        <v>737</v>
      </c>
      <c r="E3" s="21"/>
      <c r="F3" s="21"/>
      <c r="G3" s="21"/>
    </row>
    <row r="4" spans="1:7" ht="14" x14ac:dyDescent="0.15">
      <c r="B4" s="222"/>
      <c r="C4" s="222"/>
      <c r="D4" s="44" t="s">
        <v>691</v>
      </c>
      <c r="E4" s="44" t="s">
        <v>692</v>
      </c>
      <c r="F4" s="44" t="s">
        <v>693</v>
      </c>
      <c r="G4" s="44" t="s">
        <v>694</v>
      </c>
    </row>
    <row r="5" spans="1:7" ht="126" x14ac:dyDescent="0.15">
      <c r="B5" s="247" t="s">
        <v>695</v>
      </c>
      <c r="C5" s="24" t="s">
        <v>647</v>
      </c>
      <c r="D5" s="120" t="s">
        <v>1089</v>
      </c>
      <c r="E5" s="120" t="s">
        <v>1089</v>
      </c>
      <c r="F5" s="120" t="s">
        <v>1089</v>
      </c>
      <c r="G5" s="120">
        <v>0</v>
      </c>
    </row>
    <row r="6" spans="1:7" ht="126" x14ac:dyDescent="0.15">
      <c r="B6" s="247"/>
      <c r="C6" s="24" t="s">
        <v>648</v>
      </c>
      <c r="D6" s="120" t="s">
        <v>1089</v>
      </c>
      <c r="E6" s="120" t="s">
        <v>1089</v>
      </c>
      <c r="F6" s="120" t="s">
        <v>1089</v>
      </c>
      <c r="G6" s="120" t="s">
        <v>1089</v>
      </c>
    </row>
    <row r="7" spans="1:7" ht="126" x14ac:dyDescent="0.15">
      <c r="B7" s="247"/>
      <c r="C7" s="24" t="s">
        <v>704</v>
      </c>
      <c r="D7" s="120" t="s">
        <v>1089</v>
      </c>
      <c r="E7" s="120" t="s">
        <v>1089</v>
      </c>
      <c r="F7" s="120" t="s">
        <v>1089</v>
      </c>
      <c r="G7" s="120">
        <v>0</v>
      </c>
    </row>
    <row r="8" spans="1:7" ht="126" x14ac:dyDescent="0.15">
      <c r="B8" s="247"/>
      <c r="C8" s="24" t="s">
        <v>706</v>
      </c>
      <c r="D8" s="120" t="s">
        <v>1089</v>
      </c>
      <c r="E8" s="120" t="s">
        <v>1089</v>
      </c>
      <c r="F8" s="120" t="s">
        <v>1089</v>
      </c>
      <c r="G8" s="120" t="s">
        <v>1089</v>
      </c>
    </row>
    <row r="9" spans="1:7" ht="126" x14ac:dyDescent="0.15">
      <c r="B9" s="247"/>
      <c r="C9" s="24" t="s">
        <v>707</v>
      </c>
      <c r="D9" s="120" t="s">
        <v>1089</v>
      </c>
      <c r="E9" s="120" t="s">
        <v>1089</v>
      </c>
      <c r="F9" s="120" t="s">
        <v>1089</v>
      </c>
      <c r="G9" s="120" t="s">
        <v>1089</v>
      </c>
    </row>
    <row r="10" spans="1:7" ht="126" x14ac:dyDescent="0.15">
      <c r="B10" s="247"/>
      <c r="C10" s="24" t="s">
        <v>708</v>
      </c>
      <c r="D10" s="120" t="s">
        <v>1089</v>
      </c>
      <c r="E10" s="120" t="s">
        <v>1089</v>
      </c>
      <c r="F10" s="120" t="s">
        <v>1089</v>
      </c>
      <c r="G10" s="120" t="s">
        <v>1089</v>
      </c>
    </row>
    <row r="11" spans="1:7" ht="126" x14ac:dyDescent="0.15">
      <c r="B11" s="247"/>
      <c r="C11" s="74" t="s">
        <v>738</v>
      </c>
      <c r="D11" s="120" t="s">
        <v>1089</v>
      </c>
      <c r="E11" s="120" t="s">
        <v>1089</v>
      </c>
      <c r="F11" s="120" t="s">
        <v>1089</v>
      </c>
      <c r="G11" s="120" t="s">
        <v>1089</v>
      </c>
    </row>
    <row r="12" spans="1:7" ht="126" x14ac:dyDescent="0.15">
      <c r="B12" s="247"/>
      <c r="C12" s="74" t="s">
        <v>739</v>
      </c>
      <c r="D12" s="120" t="s">
        <v>1089</v>
      </c>
      <c r="E12" s="120" t="s">
        <v>1089</v>
      </c>
      <c r="F12" s="120" t="s">
        <v>1089</v>
      </c>
      <c r="G12" s="120" t="s">
        <v>1089</v>
      </c>
    </row>
    <row r="13" spans="1:7" ht="126" x14ac:dyDescent="0.15">
      <c r="B13" s="247" t="s">
        <v>709</v>
      </c>
      <c r="C13" s="24" t="s">
        <v>647</v>
      </c>
      <c r="D13" s="120" t="s">
        <v>1089</v>
      </c>
      <c r="E13" s="120" t="s">
        <v>1089</v>
      </c>
      <c r="F13" s="120" t="s">
        <v>1089</v>
      </c>
      <c r="G13" s="120">
        <v>0</v>
      </c>
    </row>
    <row r="14" spans="1:7" ht="126" x14ac:dyDescent="0.15">
      <c r="B14" s="247"/>
      <c r="C14" s="24" t="s">
        <v>648</v>
      </c>
      <c r="D14" s="120" t="s">
        <v>1089</v>
      </c>
      <c r="E14" s="120" t="s">
        <v>1089</v>
      </c>
      <c r="F14" s="140" t="s">
        <v>1090</v>
      </c>
      <c r="G14" s="140" t="s">
        <v>1090</v>
      </c>
    </row>
    <row r="15" spans="1:7" ht="126" x14ac:dyDescent="0.15">
      <c r="B15" s="247"/>
      <c r="C15" s="24" t="s">
        <v>704</v>
      </c>
      <c r="D15" s="120" t="s">
        <v>1089</v>
      </c>
      <c r="E15" s="120" t="s">
        <v>1089</v>
      </c>
      <c r="F15" s="120" t="s">
        <v>1089</v>
      </c>
      <c r="G15" s="120">
        <v>0</v>
      </c>
    </row>
    <row r="16" spans="1:7" ht="126" x14ac:dyDescent="0.15">
      <c r="B16" s="247"/>
      <c r="C16" s="24" t="s">
        <v>706</v>
      </c>
      <c r="D16" s="120" t="s">
        <v>1089</v>
      </c>
      <c r="E16" s="120" t="s">
        <v>1089</v>
      </c>
      <c r="F16" s="120" t="s">
        <v>1089</v>
      </c>
      <c r="G16" s="120" t="s">
        <v>1089</v>
      </c>
    </row>
    <row r="17" spans="2:7" ht="126" x14ac:dyDescent="0.15">
      <c r="B17" s="247"/>
      <c r="C17" s="24" t="s">
        <v>707</v>
      </c>
      <c r="D17" s="120" t="s">
        <v>1089</v>
      </c>
      <c r="E17" s="120" t="s">
        <v>1089</v>
      </c>
      <c r="F17" s="140" t="s">
        <v>1090</v>
      </c>
      <c r="G17" s="140" t="s">
        <v>1090</v>
      </c>
    </row>
    <row r="18" spans="2:7" ht="126" x14ac:dyDescent="0.15">
      <c r="B18" s="247"/>
      <c r="C18" s="24" t="s">
        <v>708</v>
      </c>
      <c r="D18" s="120" t="s">
        <v>1089</v>
      </c>
      <c r="E18" s="120" t="s">
        <v>1089</v>
      </c>
      <c r="F18" s="120" t="s">
        <v>1089</v>
      </c>
      <c r="G18" s="120" t="s">
        <v>1089</v>
      </c>
    </row>
    <row r="19" spans="2:7" ht="126" x14ac:dyDescent="0.15">
      <c r="B19" s="247"/>
      <c r="C19" s="74" t="s">
        <v>738</v>
      </c>
      <c r="D19" s="120" t="s">
        <v>1089</v>
      </c>
      <c r="E19" s="120" t="s">
        <v>1089</v>
      </c>
      <c r="F19" s="140" t="s">
        <v>1090</v>
      </c>
      <c r="G19" s="140" t="s">
        <v>1090</v>
      </c>
    </row>
    <row r="20" spans="2:7" ht="126" x14ac:dyDescent="0.15">
      <c r="B20" s="247"/>
      <c r="C20" s="74" t="s">
        <v>739</v>
      </c>
      <c r="D20" s="120" t="s">
        <v>1089</v>
      </c>
      <c r="E20" s="120" t="s">
        <v>1089</v>
      </c>
      <c r="F20" s="120" t="s">
        <v>1089</v>
      </c>
      <c r="G20" s="120" t="s">
        <v>1089</v>
      </c>
    </row>
    <row r="21" spans="2:7" ht="126" x14ac:dyDescent="0.15">
      <c r="B21" s="247" t="s">
        <v>710</v>
      </c>
      <c r="C21" s="24" t="s">
        <v>647</v>
      </c>
      <c r="D21" s="120" t="s">
        <v>1089</v>
      </c>
      <c r="E21" s="120" t="s">
        <v>1089</v>
      </c>
      <c r="F21" s="120" t="s">
        <v>1089</v>
      </c>
      <c r="G21" s="120" t="s">
        <v>1089</v>
      </c>
    </row>
    <row r="22" spans="2:7" ht="126" x14ac:dyDescent="0.15">
      <c r="B22" s="247"/>
      <c r="C22" s="24" t="s">
        <v>648</v>
      </c>
      <c r="D22" s="120" t="s">
        <v>1089</v>
      </c>
      <c r="E22" s="120" t="s">
        <v>1089</v>
      </c>
      <c r="F22" s="120" t="s">
        <v>1089</v>
      </c>
      <c r="G22" s="120" t="s">
        <v>1089</v>
      </c>
    </row>
    <row r="23" spans="2:7" ht="126" x14ac:dyDescent="0.15">
      <c r="B23" s="247"/>
      <c r="C23" s="24" t="s">
        <v>704</v>
      </c>
      <c r="D23" s="120" t="s">
        <v>1089</v>
      </c>
      <c r="E23" s="120" t="s">
        <v>1089</v>
      </c>
      <c r="F23" s="120" t="s">
        <v>1089</v>
      </c>
      <c r="G23" s="120" t="s">
        <v>1089</v>
      </c>
    </row>
    <row r="24" spans="2:7" ht="126" x14ac:dyDescent="0.15">
      <c r="B24" s="247"/>
      <c r="C24" s="24" t="s">
        <v>706</v>
      </c>
      <c r="D24" s="120" t="s">
        <v>1089</v>
      </c>
      <c r="E24" s="120" t="s">
        <v>1089</v>
      </c>
      <c r="F24" s="120" t="s">
        <v>1089</v>
      </c>
      <c r="G24" s="120" t="s">
        <v>1089</v>
      </c>
    </row>
    <row r="25" spans="2:7" ht="126" x14ac:dyDescent="0.15">
      <c r="B25" s="247"/>
      <c r="C25" s="24" t="s">
        <v>707</v>
      </c>
      <c r="D25" s="120" t="s">
        <v>1089</v>
      </c>
      <c r="E25" s="120" t="s">
        <v>1089</v>
      </c>
      <c r="F25" s="120" t="s">
        <v>1089</v>
      </c>
      <c r="G25" s="120" t="s">
        <v>1089</v>
      </c>
    </row>
    <row r="26" spans="2:7" ht="126" x14ac:dyDescent="0.15">
      <c r="B26" s="247"/>
      <c r="C26" s="24" t="s">
        <v>708</v>
      </c>
      <c r="D26" s="120" t="s">
        <v>1089</v>
      </c>
      <c r="E26" s="120" t="s">
        <v>1089</v>
      </c>
      <c r="F26" s="120" t="s">
        <v>1089</v>
      </c>
      <c r="G26" s="120" t="s">
        <v>1089</v>
      </c>
    </row>
    <row r="27" spans="2:7" ht="126" x14ac:dyDescent="0.15">
      <c r="B27" s="247"/>
      <c r="C27" s="74" t="s">
        <v>738</v>
      </c>
      <c r="D27" s="120" t="s">
        <v>1089</v>
      </c>
      <c r="E27" s="120" t="s">
        <v>1089</v>
      </c>
      <c r="F27" s="120" t="s">
        <v>1089</v>
      </c>
      <c r="G27" s="120" t="s">
        <v>1089</v>
      </c>
    </row>
    <row r="28" spans="2:7" ht="126" x14ac:dyDescent="0.15">
      <c r="B28" s="247"/>
      <c r="C28" s="74" t="s">
        <v>739</v>
      </c>
      <c r="D28" s="120" t="s">
        <v>1089</v>
      </c>
      <c r="E28" s="120" t="s">
        <v>1089</v>
      </c>
      <c r="F28" s="120" t="s">
        <v>1089</v>
      </c>
      <c r="G28" s="120" t="s">
        <v>1089</v>
      </c>
    </row>
    <row r="29" spans="2:7" x14ac:dyDescent="0.15">
      <c r="B29" s="11" t="s">
        <v>1162</v>
      </c>
    </row>
  </sheetData>
  <mergeCells count="5">
    <mergeCell ref="B3:B4"/>
    <mergeCell ref="C3:C4"/>
    <mergeCell ref="B5:B12"/>
    <mergeCell ref="B13:B20"/>
    <mergeCell ref="B21:B28"/>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67B7-B32A-451E-BEDF-BAD0EB430699}">
  <sheetPr>
    <tabColor theme="0" tint="-4.9989318521683403E-2"/>
  </sheetPr>
  <dimension ref="A1:O28"/>
  <sheetViews>
    <sheetView showGridLines="0" topLeftCell="A26" zoomScale="80" zoomScaleNormal="80" workbookViewId="0">
      <selection activeCell="B28" sqref="B28"/>
    </sheetView>
  </sheetViews>
  <sheetFormatPr baseColWidth="10" defaultColWidth="9" defaultRowHeight="13" x14ac:dyDescent="0.15"/>
  <cols>
    <col min="1" max="1" width="9" style="11"/>
    <col min="2" max="2" width="20.1640625" style="11" customWidth="1"/>
    <col min="3" max="3" width="59.5" style="11" customWidth="1"/>
    <col min="4" max="15" width="17.6640625" style="11" customWidth="1"/>
    <col min="16" max="16384" width="9" style="11"/>
  </cols>
  <sheetData>
    <row r="1" spans="1:15" customFormat="1" ht="14" x14ac:dyDescent="0.15">
      <c r="A1" s="12" t="s">
        <v>740</v>
      </c>
    </row>
    <row r="2" spans="1:15" x14ac:dyDescent="0.15">
      <c r="A2" s="73"/>
    </row>
    <row r="3" spans="1:15" ht="15.75" customHeight="1" x14ac:dyDescent="0.15">
      <c r="B3" s="214" t="s">
        <v>689</v>
      </c>
      <c r="C3" s="214" t="s">
        <v>690</v>
      </c>
      <c r="D3" s="21" t="s">
        <v>691</v>
      </c>
      <c r="E3" s="21"/>
      <c r="F3" s="21"/>
      <c r="G3" s="21" t="s">
        <v>692</v>
      </c>
      <c r="H3" s="21"/>
      <c r="I3" s="21"/>
      <c r="J3" s="21" t="s">
        <v>693</v>
      </c>
      <c r="K3" s="21"/>
      <c r="L3" s="21"/>
      <c r="M3" s="21" t="s">
        <v>694</v>
      </c>
      <c r="N3" s="21"/>
      <c r="O3" s="21"/>
    </row>
    <row r="4" spans="1:15" x14ac:dyDescent="0.15">
      <c r="B4" s="214"/>
      <c r="C4" s="214"/>
      <c r="D4" s="22">
        <v>2020</v>
      </c>
      <c r="E4" s="22">
        <v>2021</v>
      </c>
      <c r="F4" s="22">
        <v>2022</v>
      </c>
      <c r="G4" s="22">
        <v>2020</v>
      </c>
      <c r="H4" s="22">
        <v>2021</v>
      </c>
      <c r="I4" s="22">
        <v>2022</v>
      </c>
      <c r="J4" s="22">
        <v>2020</v>
      </c>
      <c r="K4" s="22">
        <v>2021</v>
      </c>
      <c r="L4" s="22">
        <v>2022</v>
      </c>
      <c r="M4" s="22">
        <v>2020</v>
      </c>
      <c r="N4" s="22">
        <v>2021</v>
      </c>
      <c r="O4" s="22">
        <v>2022</v>
      </c>
    </row>
    <row r="5" spans="1:15" ht="70" x14ac:dyDescent="0.15">
      <c r="B5" s="26" t="s">
        <v>85</v>
      </c>
      <c r="C5" s="26"/>
      <c r="D5" s="18" t="s">
        <v>741</v>
      </c>
      <c r="E5" s="18" t="s">
        <v>741</v>
      </c>
      <c r="F5" s="18" t="s">
        <v>741</v>
      </c>
      <c r="G5" s="18" t="s">
        <v>741</v>
      </c>
      <c r="H5" s="18" t="s">
        <v>741</v>
      </c>
      <c r="I5" s="18" t="s">
        <v>741</v>
      </c>
      <c r="J5" s="140">
        <v>3.5</v>
      </c>
      <c r="K5" s="140">
        <v>12.9</v>
      </c>
      <c r="L5" s="140">
        <v>12.9</v>
      </c>
      <c r="M5" s="140">
        <v>0</v>
      </c>
      <c r="N5" s="140">
        <v>2.8</v>
      </c>
      <c r="O5" s="23">
        <v>0</v>
      </c>
    </row>
    <row r="6" spans="1:15" ht="70" x14ac:dyDescent="0.15">
      <c r="B6" s="26" t="s">
        <v>86</v>
      </c>
      <c r="C6" s="26"/>
      <c r="D6" s="18" t="s">
        <v>741</v>
      </c>
      <c r="E6" s="18" t="s">
        <v>741</v>
      </c>
      <c r="F6" s="18" t="s">
        <v>741</v>
      </c>
      <c r="G6" s="18" t="s">
        <v>741</v>
      </c>
      <c r="H6" s="18" t="s">
        <v>741</v>
      </c>
      <c r="I6" s="18" t="s">
        <v>741</v>
      </c>
      <c r="J6" s="23">
        <v>1</v>
      </c>
      <c r="K6" s="138">
        <v>0</v>
      </c>
      <c r="L6" s="138">
        <v>0</v>
      </c>
      <c r="M6" s="23">
        <v>0</v>
      </c>
      <c r="N6" s="23">
        <v>0</v>
      </c>
      <c r="O6" s="23">
        <v>0</v>
      </c>
    </row>
    <row r="7" spans="1:15" ht="98.25" customHeight="1" x14ac:dyDescent="0.15">
      <c r="B7" s="249" t="s">
        <v>695</v>
      </c>
      <c r="C7" s="26" t="s">
        <v>742</v>
      </c>
      <c r="D7" s="120" t="s">
        <v>1089</v>
      </c>
      <c r="E7" s="120" t="s">
        <v>1089</v>
      </c>
      <c r="F7" s="120" t="s">
        <v>1089</v>
      </c>
      <c r="G7" s="120" t="s">
        <v>1089</v>
      </c>
      <c r="H7" s="120" t="s">
        <v>1089</v>
      </c>
      <c r="I7" s="120" t="s">
        <v>1089</v>
      </c>
      <c r="J7" s="120" t="s">
        <v>1089</v>
      </c>
      <c r="K7" s="120" t="s">
        <v>1089</v>
      </c>
      <c r="L7" s="120" t="s">
        <v>1089</v>
      </c>
      <c r="M7" s="120" t="s">
        <v>1089</v>
      </c>
      <c r="N7" s="120" t="s">
        <v>1089</v>
      </c>
      <c r="O7" s="120" t="s">
        <v>1089</v>
      </c>
    </row>
    <row r="8" spans="1:15" ht="98.25" customHeight="1" x14ac:dyDescent="0.15">
      <c r="B8" s="249"/>
      <c r="C8" s="26" t="s">
        <v>88</v>
      </c>
      <c r="D8" s="120" t="s">
        <v>1089</v>
      </c>
      <c r="E8" s="120" t="s">
        <v>1089</v>
      </c>
      <c r="F8" s="120" t="s">
        <v>1089</v>
      </c>
      <c r="G8" s="120" t="s">
        <v>1089</v>
      </c>
      <c r="H8" s="120" t="s">
        <v>1089</v>
      </c>
      <c r="I8" s="120" t="s">
        <v>1089</v>
      </c>
      <c r="J8" s="120" t="s">
        <v>1089</v>
      </c>
      <c r="K8" s="120" t="s">
        <v>1089</v>
      </c>
      <c r="L8" s="120" t="s">
        <v>1089</v>
      </c>
      <c r="M8" s="120" t="s">
        <v>1089</v>
      </c>
      <c r="N8" s="120" t="s">
        <v>1089</v>
      </c>
      <c r="O8" s="120" t="s">
        <v>1089</v>
      </c>
    </row>
    <row r="9" spans="1:15" ht="98.25" customHeight="1" x14ac:dyDescent="0.15">
      <c r="B9" s="249"/>
      <c r="C9" s="26" t="s">
        <v>89</v>
      </c>
      <c r="D9" s="120" t="s">
        <v>1089</v>
      </c>
      <c r="E9" s="120" t="s">
        <v>1089</v>
      </c>
      <c r="F9" s="120" t="s">
        <v>1089</v>
      </c>
      <c r="G9" s="120" t="s">
        <v>1089</v>
      </c>
      <c r="H9" s="120" t="s">
        <v>1089</v>
      </c>
      <c r="I9" s="120" t="s">
        <v>1089</v>
      </c>
      <c r="J9" s="120" t="s">
        <v>1089</v>
      </c>
      <c r="K9" s="120" t="s">
        <v>1089</v>
      </c>
      <c r="L9" s="120" t="s">
        <v>1089</v>
      </c>
      <c r="M9" s="120" t="s">
        <v>1089</v>
      </c>
      <c r="N9" s="120" t="s">
        <v>1089</v>
      </c>
      <c r="O9" s="120" t="s">
        <v>1089</v>
      </c>
    </row>
    <row r="10" spans="1:15" ht="98.25" customHeight="1" x14ac:dyDescent="0.15">
      <c r="B10" s="249"/>
      <c r="C10" s="26" t="s">
        <v>90</v>
      </c>
      <c r="D10" s="120" t="s">
        <v>1089</v>
      </c>
      <c r="E10" s="120" t="s">
        <v>1089</v>
      </c>
      <c r="F10" s="120" t="s">
        <v>1089</v>
      </c>
      <c r="G10" s="120" t="s">
        <v>1089</v>
      </c>
      <c r="H10" s="120" t="s">
        <v>1089</v>
      </c>
      <c r="I10" s="120" t="s">
        <v>1089</v>
      </c>
      <c r="J10" s="120" t="s">
        <v>1089</v>
      </c>
      <c r="K10" s="120" t="s">
        <v>1089</v>
      </c>
      <c r="L10" s="120" t="s">
        <v>1089</v>
      </c>
      <c r="M10" s="120" t="s">
        <v>1089</v>
      </c>
      <c r="N10" s="120" t="s">
        <v>1089</v>
      </c>
      <c r="O10" s="120" t="s">
        <v>1089</v>
      </c>
    </row>
    <row r="11" spans="1:15" ht="98.25" customHeight="1" x14ac:dyDescent="0.15">
      <c r="B11" s="249"/>
      <c r="C11" s="26" t="s">
        <v>88</v>
      </c>
      <c r="D11" s="120" t="s">
        <v>1089</v>
      </c>
      <c r="E11" s="120" t="s">
        <v>1089</v>
      </c>
      <c r="F11" s="120" t="s">
        <v>1089</v>
      </c>
      <c r="G11" s="120" t="s">
        <v>1089</v>
      </c>
      <c r="H11" s="120" t="s">
        <v>1089</v>
      </c>
      <c r="I11" s="120" t="s">
        <v>1089</v>
      </c>
      <c r="J11" s="120" t="s">
        <v>1089</v>
      </c>
      <c r="K11" s="120" t="s">
        <v>1089</v>
      </c>
      <c r="L11" s="120" t="s">
        <v>1089</v>
      </c>
      <c r="M11" s="120" t="s">
        <v>1089</v>
      </c>
      <c r="N11" s="120" t="s">
        <v>1089</v>
      </c>
      <c r="O11" s="120" t="s">
        <v>1089</v>
      </c>
    </row>
    <row r="12" spans="1:15" ht="98.25" customHeight="1" x14ac:dyDescent="0.15">
      <c r="B12" s="249"/>
      <c r="C12" s="26" t="s">
        <v>91</v>
      </c>
      <c r="D12" s="120" t="s">
        <v>1089</v>
      </c>
      <c r="E12" s="120" t="s">
        <v>1089</v>
      </c>
      <c r="F12" s="120" t="s">
        <v>1089</v>
      </c>
      <c r="G12" s="120" t="s">
        <v>1089</v>
      </c>
      <c r="H12" s="120" t="s">
        <v>1089</v>
      </c>
      <c r="I12" s="120" t="s">
        <v>1089</v>
      </c>
      <c r="J12" s="120" t="s">
        <v>1089</v>
      </c>
      <c r="K12" s="120" t="s">
        <v>1089</v>
      </c>
      <c r="L12" s="120" t="s">
        <v>1089</v>
      </c>
      <c r="M12" s="120" t="s">
        <v>1089</v>
      </c>
      <c r="N12" s="120" t="s">
        <v>1089</v>
      </c>
      <c r="O12" s="120" t="s">
        <v>1089</v>
      </c>
    </row>
    <row r="13" spans="1:15" ht="98.25" customHeight="1" x14ac:dyDescent="0.15">
      <c r="B13" s="249"/>
      <c r="C13" s="26" t="s">
        <v>92</v>
      </c>
      <c r="D13" s="120" t="s">
        <v>1089</v>
      </c>
      <c r="E13" s="120" t="s">
        <v>1089</v>
      </c>
      <c r="F13" s="120" t="s">
        <v>1089</v>
      </c>
      <c r="G13" s="120" t="s">
        <v>1089</v>
      </c>
      <c r="H13" s="120" t="s">
        <v>1089</v>
      </c>
      <c r="I13" s="120" t="s">
        <v>1089</v>
      </c>
      <c r="J13" s="120" t="s">
        <v>1089</v>
      </c>
      <c r="K13" s="120" t="s">
        <v>1089</v>
      </c>
      <c r="L13" s="120" t="s">
        <v>1089</v>
      </c>
      <c r="M13" s="120" t="s">
        <v>1089</v>
      </c>
      <c r="N13" s="120" t="s">
        <v>1089</v>
      </c>
      <c r="O13" s="120" t="s">
        <v>1089</v>
      </c>
    </row>
    <row r="14" spans="1:15" ht="122.25" customHeight="1" x14ac:dyDescent="0.15">
      <c r="B14" s="249" t="s">
        <v>709</v>
      </c>
      <c r="C14" s="26" t="s">
        <v>87</v>
      </c>
      <c r="D14" s="120" t="s">
        <v>1089</v>
      </c>
      <c r="E14" s="120" t="s">
        <v>1089</v>
      </c>
      <c r="F14" s="120" t="s">
        <v>1089</v>
      </c>
      <c r="G14" s="120" t="s">
        <v>1089</v>
      </c>
      <c r="H14" s="120" t="s">
        <v>1089</v>
      </c>
      <c r="I14" s="120" t="s">
        <v>1089</v>
      </c>
      <c r="J14" s="120" t="s">
        <v>1089</v>
      </c>
      <c r="K14" s="120" t="s">
        <v>1089</v>
      </c>
      <c r="L14" s="120" t="s">
        <v>1089</v>
      </c>
      <c r="M14" s="120" t="s">
        <v>1089</v>
      </c>
      <c r="N14" s="120" t="s">
        <v>1089</v>
      </c>
      <c r="O14" s="120" t="s">
        <v>1089</v>
      </c>
    </row>
    <row r="15" spans="1:15" ht="306" x14ac:dyDescent="0.15">
      <c r="B15" s="249"/>
      <c r="C15" s="26" t="s">
        <v>88</v>
      </c>
      <c r="D15" s="120" t="s">
        <v>1089</v>
      </c>
      <c r="E15" s="120" t="s">
        <v>1089</v>
      </c>
      <c r="F15" s="120" t="s">
        <v>1089</v>
      </c>
      <c r="G15" s="120" t="s">
        <v>1089</v>
      </c>
      <c r="H15" s="120" t="s">
        <v>1089</v>
      </c>
      <c r="I15" s="120" t="s">
        <v>1089</v>
      </c>
      <c r="J15" s="120" t="s">
        <v>1089</v>
      </c>
      <c r="K15" s="120" t="s">
        <v>1089</v>
      </c>
      <c r="L15" s="120" t="s">
        <v>1089</v>
      </c>
      <c r="M15" s="120" t="s">
        <v>1089</v>
      </c>
      <c r="N15" s="120" t="s">
        <v>1089</v>
      </c>
      <c r="O15" s="120" t="s">
        <v>1089</v>
      </c>
    </row>
    <row r="16" spans="1:15" ht="93" customHeight="1" x14ac:dyDescent="0.15">
      <c r="B16" s="249"/>
      <c r="C16" s="26" t="s">
        <v>89</v>
      </c>
      <c r="D16" s="120" t="s">
        <v>1089</v>
      </c>
      <c r="E16" s="120" t="s">
        <v>1089</v>
      </c>
      <c r="F16" s="120" t="s">
        <v>1089</v>
      </c>
      <c r="G16" s="120" t="s">
        <v>1089</v>
      </c>
      <c r="H16" s="120" t="s">
        <v>1089</v>
      </c>
      <c r="I16" s="120" t="s">
        <v>1089</v>
      </c>
      <c r="J16" s="120" t="s">
        <v>1089</v>
      </c>
      <c r="K16" s="120" t="s">
        <v>1089</v>
      </c>
      <c r="L16" s="120" t="s">
        <v>1089</v>
      </c>
      <c r="M16" s="120" t="s">
        <v>1089</v>
      </c>
      <c r="N16" s="120" t="s">
        <v>1089</v>
      </c>
      <c r="O16" s="120" t="s">
        <v>1089</v>
      </c>
    </row>
    <row r="17" spans="2:15" ht="97.5" customHeight="1" x14ac:dyDescent="0.15">
      <c r="B17" s="249"/>
      <c r="C17" s="26" t="s">
        <v>90</v>
      </c>
      <c r="D17" s="120" t="s">
        <v>1089</v>
      </c>
      <c r="E17" s="120" t="s">
        <v>1089</v>
      </c>
      <c r="F17" s="120" t="s">
        <v>1089</v>
      </c>
      <c r="G17" s="120" t="s">
        <v>1089</v>
      </c>
      <c r="H17" s="120" t="s">
        <v>1089</v>
      </c>
      <c r="I17" s="120" t="s">
        <v>1089</v>
      </c>
      <c r="J17" s="120" t="s">
        <v>1089</v>
      </c>
      <c r="K17" s="120" t="s">
        <v>1089</v>
      </c>
      <c r="L17" s="120" t="s">
        <v>1089</v>
      </c>
      <c r="M17" s="120" t="s">
        <v>1089</v>
      </c>
      <c r="N17" s="120" t="s">
        <v>1089</v>
      </c>
      <c r="O17" s="120" t="s">
        <v>1089</v>
      </c>
    </row>
    <row r="18" spans="2:15" ht="306" x14ac:dyDescent="0.15">
      <c r="B18" s="249"/>
      <c r="C18" s="26" t="s">
        <v>88</v>
      </c>
      <c r="D18" s="120" t="s">
        <v>1089</v>
      </c>
      <c r="E18" s="120" t="s">
        <v>1089</v>
      </c>
      <c r="F18" s="120" t="s">
        <v>1089</v>
      </c>
      <c r="G18" s="120" t="s">
        <v>1089</v>
      </c>
      <c r="H18" s="120" t="s">
        <v>1089</v>
      </c>
      <c r="I18" s="120" t="s">
        <v>1089</v>
      </c>
      <c r="J18" s="120" t="s">
        <v>1089</v>
      </c>
      <c r="K18" s="120" t="s">
        <v>1089</v>
      </c>
      <c r="L18" s="120" t="s">
        <v>1089</v>
      </c>
      <c r="M18" s="120" t="s">
        <v>1089</v>
      </c>
      <c r="N18" s="120" t="s">
        <v>1089</v>
      </c>
      <c r="O18" s="120" t="s">
        <v>1089</v>
      </c>
    </row>
    <row r="19" spans="2:15" ht="87" customHeight="1" x14ac:dyDescent="0.15">
      <c r="B19" s="249"/>
      <c r="C19" s="26" t="s">
        <v>91</v>
      </c>
      <c r="D19" s="120" t="s">
        <v>1089</v>
      </c>
      <c r="E19" s="120" t="s">
        <v>1089</v>
      </c>
      <c r="F19" s="120" t="s">
        <v>1089</v>
      </c>
      <c r="G19" s="120" t="s">
        <v>1089</v>
      </c>
      <c r="H19" s="120" t="s">
        <v>1089</v>
      </c>
      <c r="I19" s="120" t="s">
        <v>1089</v>
      </c>
      <c r="J19" s="120" t="s">
        <v>1089</v>
      </c>
      <c r="K19" s="120" t="s">
        <v>1089</v>
      </c>
      <c r="L19" s="120" t="s">
        <v>1089</v>
      </c>
      <c r="M19" s="120" t="s">
        <v>1089</v>
      </c>
      <c r="N19" s="120" t="s">
        <v>1089</v>
      </c>
      <c r="O19" s="120" t="s">
        <v>1089</v>
      </c>
    </row>
    <row r="20" spans="2:15" ht="82.5" customHeight="1" x14ac:dyDescent="0.15">
      <c r="B20" s="249"/>
      <c r="C20" s="26" t="s">
        <v>92</v>
      </c>
      <c r="D20" s="120" t="s">
        <v>1089</v>
      </c>
      <c r="E20" s="120" t="s">
        <v>1089</v>
      </c>
      <c r="F20" s="120" t="s">
        <v>1089</v>
      </c>
      <c r="G20" s="120" t="s">
        <v>1089</v>
      </c>
      <c r="H20" s="120" t="s">
        <v>1089</v>
      </c>
      <c r="I20" s="120" t="s">
        <v>1089</v>
      </c>
      <c r="J20" s="120" t="s">
        <v>1089</v>
      </c>
      <c r="K20" s="120" t="s">
        <v>1089</v>
      </c>
      <c r="L20" s="120" t="s">
        <v>1089</v>
      </c>
      <c r="M20" s="120" t="s">
        <v>1089</v>
      </c>
      <c r="N20" s="120" t="s">
        <v>1089</v>
      </c>
      <c r="O20" s="120" t="s">
        <v>1089</v>
      </c>
    </row>
    <row r="21" spans="2:15" ht="306" x14ac:dyDescent="0.15">
      <c r="B21" s="249" t="s">
        <v>710</v>
      </c>
      <c r="C21" s="26" t="s">
        <v>87</v>
      </c>
      <c r="D21" s="120" t="s">
        <v>1089</v>
      </c>
      <c r="E21" s="120" t="s">
        <v>1089</v>
      </c>
      <c r="F21" s="120" t="s">
        <v>1089</v>
      </c>
      <c r="G21" s="120" t="s">
        <v>1089</v>
      </c>
      <c r="H21" s="120" t="s">
        <v>1089</v>
      </c>
      <c r="I21" s="120" t="s">
        <v>1089</v>
      </c>
      <c r="J21" s="120" t="s">
        <v>1089</v>
      </c>
      <c r="K21" s="120" t="s">
        <v>1089</v>
      </c>
      <c r="L21" s="120" t="s">
        <v>1089</v>
      </c>
      <c r="M21" s="120" t="s">
        <v>1089</v>
      </c>
      <c r="N21" s="120" t="s">
        <v>1089</v>
      </c>
      <c r="O21" s="120" t="s">
        <v>1089</v>
      </c>
    </row>
    <row r="22" spans="2:15" ht="306" x14ac:dyDescent="0.15">
      <c r="B22" s="249"/>
      <c r="C22" s="26" t="s">
        <v>88</v>
      </c>
      <c r="D22" s="120" t="s">
        <v>1089</v>
      </c>
      <c r="E22" s="120" t="s">
        <v>1089</v>
      </c>
      <c r="F22" s="120" t="s">
        <v>1089</v>
      </c>
      <c r="G22" s="120" t="s">
        <v>1089</v>
      </c>
      <c r="H22" s="120" t="s">
        <v>1089</v>
      </c>
      <c r="I22" s="120" t="s">
        <v>1089</v>
      </c>
      <c r="J22" s="120" t="s">
        <v>1089</v>
      </c>
      <c r="K22" s="120" t="s">
        <v>1089</v>
      </c>
      <c r="L22" s="120" t="s">
        <v>1089</v>
      </c>
      <c r="M22" s="120" t="s">
        <v>1089</v>
      </c>
      <c r="N22" s="120" t="s">
        <v>1089</v>
      </c>
      <c r="O22" s="120" t="s">
        <v>1089</v>
      </c>
    </row>
    <row r="23" spans="2:15" ht="306" x14ac:dyDescent="0.15">
      <c r="B23" s="249"/>
      <c r="C23" s="26" t="s">
        <v>89</v>
      </c>
      <c r="D23" s="120" t="s">
        <v>1089</v>
      </c>
      <c r="E23" s="120" t="s">
        <v>1089</v>
      </c>
      <c r="F23" s="120" t="s">
        <v>1089</v>
      </c>
      <c r="G23" s="120" t="s">
        <v>1089</v>
      </c>
      <c r="H23" s="120" t="s">
        <v>1089</v>
      </c>
      <c r="I23" s="120" t="s">
        <v>1089</v>
      </c>
      <c r="J23" s="120" t="s">
        <v>1089</v>
      </c>
      <c r="K23" s="120" t="s">
        <v>1089</v>
      </c>
      <c r="L23" s="120" t="s">
        <v>1089</v>
      </c>
      <c r="M23" s="120" t="s">
        <v>1089</v>
      </c>
      <c r="N23" s="120" t="s">
        <v>1089</v>
      </c>
      <c r="O23" s="120" t="s">
        <v>1089</v>
      </c>
    </row>
    <row r="24" spans="2:15" ht="306" x14ac:dyDescent="0.15">
      <c r="B24" s="249"/>
      <c r="C24" s="26" t="s">
        <v>90</v>
      </c>
      <c r="D24" s="120" t="s">
        <v>1089</v>
      </c>
      <c r="E24" s="120" t="s">
        <v>1089</v>
      </c>
      <c r="F24" s="120" t="s">
        <v>1089</v>
      </c>
      <c r="G24" s="120" t="s">
        <v>1089</v>
      </c>
      <c r="H24" s="120" t="s">
        <v>1089</v>
      </c>
      <c r="I24" s="120" t="s">
        <v>1089</v>
      </c>
      <c r="J24" s="120" t="s">
        <v>1089</v>
      </c>
      <c r="K24" s="120" t="s">
        <v>1089</v>
      </c>
      <c r="L24" s="120" t="s">
        <v>1089</v>
      </c>
      <c r="M24" s="120" t="s">
        <v>1089</v>
      </c>
      <c r="N24" s="120" t="s">
        <v>1089</v>
      </c>
      <c r="O24" s="120" t="s">
        <v>1089</v>
      </c>
    </row>
    <row r="25" spans="2:15" ht="306" x14ac:dyDescent="0.15">
      <c r="B25" s="249"/>
      <c r="C25" s="26" t="s">
        <v>88</v>
      </c>
      <c r="D25" s="120" t="s">
        <v>1089</v>
      </c>
      <c r="E25" s="120" t="s">
        <v>1089</v>
      </c>
      <c r="F25" s="120" t="s">
        <v>1089</v>
      </c>
      <c r="G25" s="120" t="s">
        <v>1089</v>
      </c>
      <c r="H25" s="120" t="s">
        <v>1089</v>
      </c>
      <c r="I25" s="120" t="s">
        <v>1089</v>
      </c>
      <c r="J25" s="120" t="s">
        <v>1089</v>
      </c>
      <c r="K25" s="120" t="s">
        <v>1089</v>
      </c>
      <c r="L25" s="120" t="s">
        <v>1089</v>
      </c>
      <c r="M25" s="120" t="s">
        <v>1089</v>
      </c>
      <c r="N25" s="120" t="s">
        <v>1089</v>
      </c>
      <c r="O25" s="120" t="s">
        <v>1089</v>
      </c>
    </row>
    <row r="26" spans="2:15" ht="306" x14ac:dyDescent="0.15">
      <c r="B26" s="249"/>
      <c r="C26" s="26" t="s">
        <v>91</v>
      </c>
      <c r="D26" s="120" t="s">
        <v>1089</v>
      </c>
      <c r="E26" s="120" t="s">
        <v>1089</v>
      </c>
      <c r="F26" s="120" t="s">
        <v>1089</v>
      </c>
      <c r="G26" s="120" t="s">
        <v>1089</v>
      </c>
      <c r="H26" s="120" t="s">
        <v>1089</v>
      </c>
      <c r="I26" s="120" t="s">
        <v>1089</v>
      </c>
      <c r="J26" s="120" t="s">
        <v>1089</v>
      </c>
      <c r="K26" s="120" t="s">
        <v>1089</v>
      </c>
      <c r="L26" s="120" t="s">
        <v>1089</v>
      </c>
      <c r="M26" s="120" t="s">
        <v>1089</v>
      </c>
      <c r="N26" s="120" t="s">
        <v>1089</v>
      </c>
      <c r="O26" s="120" t="s">
        <v>1089</v>
      </c>
    </row>
    <row r="27" spans="2:15" ht="306" x14ac:dyDescent="0.15">
      <c r="B27" s="249"/>
      <c r="C27" s="26" t="s">
        <v>92</v>
      </c>
      <c r="D27" s="120" t="s">
        <v>1089</v>
      </c>
      <c r="E27" s="120" t="s">
        <v>1089</v>
      </c>
      <c r="F27" s="120" t="s">
        <v>1089</v>
      </c>
      <c r="G27" s="120" t="s">
        <v>1089</v>
      </c>
      <c r="H27" s="120" t="s">
        <v>1089</v>
      </c>
      <c r="I27" s="120" t="s">
        <v>1089</v>
      </c>
      <c r="J27" s="120" t="s">
        <v>1089</v>
      </c>
      <c r="K27" s="120" t="s">
        <v>1089</v>
      </c>
      <c r="L27" s="120" t="s">
        <v>1089</v>
      </c>
      <c r="M27" s="120" t="s">
        <v>1089</v>
      </c>
      <c r="N27" s="120" t="s">
        <v>1089</v>
      </c>
      <c r="O27" s="120" t="s">
        <v>1089</v>
      </c>
    </row>
    <row r="28" spans="2:15" x14ac:dyDescent="0.15">
      <c r="B28" s="11" t="s">
        <v>1160</v>
      </c>
    </row>
  </sheetData>
  <mergeCells count="5">
    <mergeCell ref="B3:B4"/>
    <mergeCell ref="C3:C4"/>
    <mergeCell ref="B7:B13"/>
    <mergeCell ref="B14:B20"/>
    <mergeCell ref="B21:B27"/>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58BD-5C56-43ED-9208-E433B37CCA12}">
  <sheetPr>
    <tabColor theme="0" tint="-4.9989318521683403E-2"/>
  </sheetPr>
  <dimension ref="A1:J20"/>
  <sheetViews>
    <sheetView showGridLines="0" topLeftCell="A10" zoomScale="85" zoomScaleNormal="85" workbookViewId="0">
      <selection activeCell="K5" sqref="K5"/>
    </sheetView>
  </sheetViews>
  <sheetFormatPr baseColWidth="10" defaultColWidth="9" defaultRowHeight="13" x14ac:dyDescent="0.15"/>
  <cols>
    <col min="1" max="1" width="9" style="11"/>
    <col min="2" max="2" width="32.5" style="11" customWidth="1"/>
    <col min="3" max="3" width="33.33203125" style="11" customWidth="1"/>
    <col min="4" max="4" width="42.83203125" style="11" customWidth="1"/>
    <col min="5" max="5" width="40.83203125" style="11" customWidth="1"/>
    <col min="6" max="10" width="15.6640625" style="11" customWidth="1"/>
    <col min="11" max="16384" width="9" style="11"/>
  </cols>
  <sheetData>
    <row r="1" spans="1:10" customFormat="1" ht="14" x14ac:dyDescent="0.15">
      <c r="A1" s="12" t="s">
        <v>743</v>
      </c>
    </row>
    <row r="3" spans="1:10" x14ac:dyDescent="0.15">
      <c r="B3" s="222" t="s">
        <v>744</v>
      </c>
      <c r="C3" s="222"/>
      <c r="D3" s="222" t="s">
        <v>745</v>
      </c>
      <c r="E3" s="222" t="s">
        <v>746</v>
      </c>
      <c r="F3" s="21" t="s">
        <v>747</v>
      </c>
      <c r="G3" s="21"/>
      <c r="H3" s="21"/>
      <c r="I3" s="21"/>
      <c r="J3" s="21"/>
    </row>
    <row r="4" spans="1:10" ht="14" x14ac:dyDescent="0.15">
      <c r="B4" s="222"/>
      <c r="C4" s="222"/>
      <c r="D4" s="251"/>
      <c r="E4" s="251"/>
      <c r="F4" s="75" t="s">
        <v>462</v>
      </c>
      <c r="G4" s="75" t="s">
        <v>691</v>
      </c>
      <c r="H4" s="75" t="s">
        <v>692</v>
      </c>
      <c r="I4" s="75" t="s">
        <v>693</v>
      </c>
      <c r="J4" s="75" t="s">
        <v>694</v>
      </c>
    </row>
    <row r="5" spans="1:10" ht="56" x14ac:dyDescent="0.15">
      <c r="B5" s="247" t="s">
        <v>668</v>
      </c>
      <c r="C5" s="68" t="s">
        <v>93</v>
      </c>
      <c r="D5" s="19">
        <v>13</v>
      </c>
      <c r="E5" s="67">
        <v>0</v>
      </c>
      <c r="F5" s="19">
        <v>0</v>
      </c>
      <c r="G5" s="19" t="s">
        <v>1126</v>
      </c>
      <c r="H5" s="19" t="s">
        <v>1126</v>
      </c>
      <c r="I5" s="19">
        <v>0</v>
      </c>
      <c r="J5" s="19">
        <v>0</v>
      </c>
    </row>
    <row r="6" spans="1:10" ht="56" x14ac:dyDescent="0.15">
      <c r="B6" s="247"/>
      <c r="C6" s="68" t="s">
        <v>94</v>
      </c>
      <c r="D6" s="19">
        <v>0.6</v>
      </c>
      <c r="E6" s="67">
        <v>0</v>
      </c>
      <c r="F6" s="19">
        <v>0</v>
      </c>
      <c r="G6" s="19" t="s">
        <v>1126</v>
      </c>
      <c r="H6" s="19" t="s">
        <v>1126</v>
      </c>
      <c r="I6" s="19">
        <v>0</v>
      </c>
      <c r="J6" s="19">
        <v>0</v>
      </c>
    </row>
    <row r="7" spans="1:10" ht="56" x14ac:dyDescent="0.15">
      <c r="B7" s="247"/>
      <c r="C7" s="68" t="s">
        <v>95</v>
      </c>
      <c r="D7" s="19">
        <v>0.2</v>
      </c>
      <c r="E7" s="67">
        <v>0</v>
      </c>
      <c r="F7" s="19">
        <v>0</v>
      </c>
      <c r="G7" s="19" t="s">
        <v>1126</v>
      </c>
      <c r="H7" s="19" t="s">
        <v>1126</v>
      </c>
      <c r="I7" s="19">
        <v>0</v>
      </c>
      <c r="J7" s="19">
        <v>0</v>
      </c>
    </row>
    <row r="8" spans="1:10" ht="56" x14ac:dyDescent="0.15">
      <c r="B8" s="247"/>
      <c r="C8" s="68" t="s">
        <v>96</v>
      </c>
      <c r="D8" s="19">
        <v>12.2</v>
      </c>
      <c r="E8" s="67">
        <v>0</v>
      </c>
      <c r="F8" s="19">
        <v>0</v>
      </c>
      <c r="G8" s="19" t="s">
        <v>1126</v>
      </c>
      <c r="H8" s="19" t="s">
        <v>1126</v>
      </c>
      <c r="I8" s="19">
        <v>0</v>
      </c>
      <c r="J8" s="19">
        <v>0</v>
      </c>
    </row>
    <row r="9" spans="1:10" ht="56" x14ac:dyDescent="0.15">
      <c r="B9" s="247"/>
      <c r="C9" s="68" t="s">
        <v>97</v>
      </c>
      <c r="D9" s="19">
        <v>0</v>
      </c>
      <c r="E9" s="67">
        <v>0</v>
      </c>
      <c r="F9" s="19">
        <v>0</v>
      </c>
      <c r="G9" s="19" t="s">
        <v>1126</v>
      </c>
      <c r="H9" s="19" t="s">
        <v>1126</v>
      </c>
      <c r="I9" s="19">
        <v>0</v>
      </c>
      <c r="J9" s="19">
        <v>0</v>
      </c>
    </row>
    <row r="10" spans="1:10" ht="56" x14ac:dyDescent="0.15">
      <c r="B10" s="247" t="s">
        <v>670</v>
      </c>
      <c r="C10" s="68" t="s">
        <v>98</v>
      </c>
      <c r="D10" s="19">
        <v>32.200000000000003</v>
      </c>
      <c r="E10" s="67">
        <v>0</v>
      </c>
      <c r="F10" s="19">
        <v>0</v>
      </c>
      <c r="G10" s="19" t="s">
        <v>1126</v>
      </c>
      <c r="H10" s="19" t="s">
        <v>1126</v>
      </c>
      <c r="I10" s="19">
        <v>0</v>
      </c>
      <c r="J10" s="19">
        <v>0</v>
      </c>
    </row>
    <row r="11" spans="1:10" ht="56" x14ac:dyDescent="0.15">
      <c r="B11" s="247"/>
      <c r="C11" s="68" t="s">
        <v>99</v>
      </c>
      <c r="D11" s="19">
        <v>0</v>
      </c>
      <c r="E11" s="67">
        <v>0</v>
      </c>
      <c r="F11" s="19">
        <v>0</v>
      </c>
      <c r="G11" s="19" t="s">
        <v>1126</v>
      </c>
      <c r="H11" s="19" t="s">
        <v>1126</v>
      </c>
      <c r="I11" s="19">
        <v>0</v>
      </c>
      <c r="J11" s="19">
        <v>0</v>
      </c>
    </row>
    <row r="12" spans="1:10" ht="56" x14ac:dyDescent="0.15">
      <c r="B12" s="247"/>
      <c r="C12" s="68" t="s">
        <v>671</v>
      </c>
      <c r="D12" s="19">
        <v>1.2</v>
      </c>
      <c r="E12" s="67">
        <v>0</v>
      </c>
      <c r="F12" s="19">
        <v>0</v>
      </c>
      <c r="G12" s="19" t="s">
        <v>1126</v>
      </c>
      <c r="H12" s="19" t="s">
        <v>1126</v>
      </c>
      <c r="I12" s="19">
        <v>0</v>
      </c>
      <c r="J12" s="19">
        <v>0</v>
      </c>
    </row>
    <row r="13" spans="1:10" ht="56" x14ac:dyDescent="0.15">
      <c r="B13" s="247"/>
      <c r="C13" s="68" t="s">
        <v>672</v>
      </c>
      <c r="D13" s="19">
        <v>1.2</v>
      </c>
      <c r="E13" s="67">
        <v>0</v>
      </c>
      <c r="F13" s="19">
        <v>0</v>
      </c>
      <c r="G13" s="19" t="s">
        <v>1126</v>
      </c>
      <c r="H13" s="19" t="s">
        <v>1126</v>
      </c>
      <c r="I13" s="19">
        <v>0</v>
      </c>
      <c r="J13" s="19">
        <v>0</v>
      </c>
    </row>
    <row r="14" spans="1:10" ht="56" x14ac:dyDescent="0.15">
      <c r="B14" s="247"/>
      <c r="C14" s="68" t="s">
        <v>673</v>
      </c>
      <c r="D14" s="19">
        <v>13.8</v>
      </c>
      <c r="E14" s="67">
        <v>0</v>
      </c>
      <c r="F14" s="19">
        <v>0</v>
      </c>
      <c r="G14" s="19" t="s">
        <v>1126</v>
      </c>
      <c r="H14" s="19" t="s">
        <v>1126</v>
      </c>
      <c r="I14" s="19">
        <v>0</v>
      </c>
      <c r="J14" s="19">
        <v>0</v>
      </c>
    </row>
    <row r="15" spans="1:10" ht="56" x14ac:dyDescent="0.15">
      <c r="B15" s="247"/>
      <c r="C15" s="68" t="s">
        <v>100</v>
      </c>
      <c r="D15" s="19">
        <v>13.4</v>
      </c>
      <c r="E15" s="67">
        <v>0</v>
      </c>
      <c r="F15" s="19">
        <v>0</v>
      </c>
      <c r="G15" s="19" t="s">
        <v>1126</v>
      </c>
      <c r="H15" s="19" t="s">
        <v>1126</v>
      </c>
      <c r="I15" s="19">
        <v>0</v>
      </c>
      <c r="J15" s="19">
        <v>0</v>
      </c>
    </row>
    <row r="16" spans="1:10" ht="56" x14ac:dyDescent="0.15">
      <c r="B16" s="247"/>
      <c r="C16" s="68" t="s">
        <v>674</v>
      </c>
      <c r="D16" s="19">
        <v>0</v>
      </c>
      <c r="E16" s="67">
        <v>0</v>
      </c>
      <c r="F16" s="19">
        <v>0</v>
      </c>
      <c r="G16" s="19" t="s">
        <v>1126</v>
      </c>
      <c r="H16" s="19" t="s">
        <v>1126</v>
      </c>
      <c r="I16" s="19">
        <v>0</v>
      </c>
      <c r="J16" s="19">
        <v>0</v>
      </c>
    </row>
    <row r="17" spans="2:10" ht="56" x14ac:dyDescent="0.15">
      <c r="B17" s="247"/>
      <c r="C17" s="68" t="s">
        <v>675</v>
      </c>
      <c r="D17" s="19">
        <v>0</v>
      </c>
      <c r="E17" s="67">
        <v>0</v>
      </c>
      <c r="F17" s="19">
        <v>0</v>
      </c>
      <c r="G17" s="19" t="s">
        <v>1126</v>
      </c>
      <c r="H17" s="19" t="s">
        <v>1126</v>
      </c>
      <c r="I17" s="19">
        <v>0</v>
      </c>
      <c r="J17" s="19">
        <v>0</v>
      </c>
    </row>
    <row r="18" spans="2:10" ht="56" x14ac:dyDescent="0.15">
      <c r="B18" s="247"/>
      <c r="C18" s="68" t="s">
        <v>101</v>
      </c>
      <c r="D18" s="19">
        <v>2.6</v>
      </c>
      <c r="E18" s="67">
        <v>0</v>
      </c>
      <c r="F18" s="19">
        <v>0</v>
      </c>
      <c r="G18" s="19" t="s">
        <v>1126</v>
      </c>
      <c r="H18" s="19" t="s">
        <v>1126</v>
      </c>
      <c r="I18" s="19">
        <v>0</v>
      </c>
      <c r="J18" s="19">
        <v>0</v>
      </c>
    </row>
    <row r="19" spans="2:10" ht="56" x14ac:dyDescent="0.15">
      <c r="B19" s="252" t="s">
        <v>102</v>
      </c>
      <c r="C19" s="253"/>
      <c r="D19" s="19">
        <v>0.8</v>
      </c>
      <c r="E19" s="67">
        <v>0</v>
      </c>
      <c r="F19" s="19">
        <v>0</v>
      </c>
      <c r="G19" s="19" t="s">
        <v>1126</v>
      </c>
      <c r="H19" s="19" t="s">
        <v>1126</v>
      </c>
      <c r="I19" s="19">
        <v>0</v>
      </c>
      <c r="J19" s="19">
        <v>0</v>
      </c>
    </row>
    <row r="20" spans="2:10" ht="56" x14ac:dyDescent="0.15">
      <c r="B20" s="249" t="s">
        <v>68</v>
      </c>
      <c r="C20" s="250"/>
      <c r="D20" s="19">
        <v>0.2</v>
      </c>
      <c r="E20" s="67">
        <v>0</v>
      </c>
      <c r="F20" s="19">
        <v>0</v>
      </c>
      <c r="G20" s="19" t="s">
        <v>1126</v>
      </c>
      <c r="H20" s="19" t="s">
        <v>1126</v>
      </c>
      <c r="I20" s="19">
        <v>0</v>
      </c>
      <c r="J20" s="19">
        <v>0</v>
      </c>
    </row>
  </sheetData>
  <mergeCells count="7">
    <mergeCell ref="B20:C20"/>
    <mergeCell ref="B3:C4"/>
    <mergeCell ref="D3:D4"/>
    <mergeCell ref="E3:E4"/>
    <mergeCell ref="B5:B9"/>
    <mergeCell ref="B10:B18"/>
    <mergeCell ref="B19:C19"/>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A28B-1F81-4F76-B364-084D352898A9}">
  <sheetPr>
    <tabColor theme="1"/>
  </sheetPr>
  <dimension ref="A2:I8"/>
  <sheetViews>
    <sheetView showGridLines="0" workbookViewId="0">
      <selection activeCell="E16" sqref="E16"/>
    </sheetView>
  </sheetViews>
  <sheetFormatPr baseColWidth="10" defaultColWidth="8.83203125" defaultRowHeight="14" x14ac:dyDescent="0.15"/>
  <sheetData>
    <row r="2" spans="1:9" s="122" customFormat="1" ht="6.75" customHeight="1" x14ac:dyDescent="0.15">
      <c r="A2" s="161"/>
      <c r="B2" s="161"/>
      <c r="C2" s="161"/>
      <c r="D2" s="161"/>
      <c r="E2" s="161"/>
      <c r="F2" s="161"/>
      <c r="G2" s="161"/>
      <c r="H2" s="161"/>
      <c r="I2" s="161"/>
    </row>
    <row r="3" spans="1:9" x14ac:dyDescent="0.15">
      <c r="A3" t="s">
        <v>1065</v>
      </c>
    </row>
    <row r="4" spans="1:9" x14ac:dyDescent="0.15">
      <c r="A4" s="163" t="s">
        <v>1096</v>
      </c>
    </row>
    <row r="8" spans="1:9" x14ac:dyDescent="0.15">
      <c r="A8" t="s">
        <v>1063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7F21-FDBC-40E4-9BE5-415895718DC2}">
  <sheetPr>
    <tabColor theme="0" tint="-4.9989318521683403E-2"/>
  </sheetPr>
  <dimension ref="A1:D13"/>
  <sheetViews>
    <sheetView showGridLines="0" topLeftCell="A7" zoomScale="85" zoomScaleNormal="85" workbookViewId="0">
      <selection activeCell="D6" sqref="D6"/>
    </sheetView>
  </sheetViews>
  <sheetFormatPr baseColWidth="10" defaultColWidth="20" defaultRowHeight="13" x14ac:dyDescent="0.15"/>
  <cols>
    <col min="1" max="2" width="20" style="14"/>
    <col min="3" max="3" width="106" style="14" customWidth="1"/>
    <col min="4" max="4" width="50.1640625" style="14" customWidth="1"/>
    <col min="5" max="16384" width="20" style="14"/>
  </cols>
  <sheetData>
    <row r="1" spans="1:4" customFormat="1" ht="14" x14ac:dyDescent="0.15">
      <c r="A1" s="12" t="s">
        <v>748</v>
      </c>
    </row>
    <row r="3" spans="1:4" x14ac:dyDescent="0.15">
      <c r="B3" s="214" t="s">
        <v>749</v>
      </c>
      <c r="C3" s="214" t="s">
        <v>750</v>
      </c>
      <c r="D3" s="214" t="s">
        <v>236</v>
      </c>
    </row>
    <row r="4" spans="1:4" x14ac:dyDescent="0.15">
      <c r="B4" s="214"/>
      <c r="C4" s="214"/>
      <c r="D4" s="214"/>
    </row>
    <row r="5" spans="1:4" ht="56" x14ac:dyDescent="0.15">
      <c r="B5" s="23">
        <v>1</v>
      </c>
      <c r="C5" s="26" t="s">
        <v>751</v>
      </c>
      <c r="D5" s="18" t="s">
        <v>1139</v>
      </c>
    </row>
    <row r="6" spans="1:4" ht="93.75" customHeight="1" x14ac:dyDescent="0.15">
      <c r="B6" s="23">
        <v>3</v>
      </c>
      <c r="C6" s="26" t="s">
        <v>752</v>
      </c>
      <c r="D6" s="18" t="s">
        <v>1127</v>
      </c>
    </row>
    <row r="7" spans="1:4" ht="90.75" customHeight="1" x14ac:dyDescent="0.15">
      <c r="B7" s="23">
        <v>2</v>
      </c>
      <c r="C7" s="26" t="s">
        <v>753</v>
      </c>
      <c r="D7" s="18" t="s">
        <v>1140</v>
      </c>
    </row>
    <row r="8" spans="1:4" ht="76.5" customHeight="1" x14ac:dyDescent="0.15">
      <c r="B8" s="23">
        <v>5</v>
      </c>
      <c r="C8" s="26" t="s">
        <v>754</v>
      </c>
      <c r="D8" s="18" t="s">
        <v>1141</v>
      </c>
    </row>
    <row r="9" spans="1:4" ht="79.5" customHeight="1" x14ac:dyDescent="0.15">
      <c r="B9" s="23">
        <v>6</v>
      </c>
      <c r="C9" s="26" t="s">
        <v>755</v>
      </c>
      <c r="D9" s="18" t="s">
        <v>1141</v>
      </c>
    </row>
    <row r="10" spans="1:4" ht="72" customHeight="1" x14ac:dyDescent="0.15">
      <c r="B10" s="23">
        <v>4</v>
      </c>
      <c r="C10" s="26" t="s">
        <v>756</v>
      </c>
      <c r="D10" s="18" t="s">
        <v>1141</v>
      </c>
    </row>
    <row r="11" spans="1:4" ht="91.5" customHeight="1" x14ac:dyDescent="0.15">
      <c r="B11" s="23">
        <v>7</v>
      </c>
      <c r="C11" s="26" t="s">
        <v>757</v>
      </c>
      <c r="D11" s="18" t="s">
        <v>1142</v>
      </c>
    </row>
    <row r="12" spans="1:4" ht="70" x14ac:dyDescent="0.15">
      <c r="B12" s="23">
        <v>8</v>
      </c>
      <c r="C12" s="26" t="s">
        <v>758</v>
      </c>
      <c r="D12" s="140" t="s">
        <v>1143</v>
      </c>
    </row>
    <row r="13" spans="1:4" x14ac:dyDescent="0.15">
      <c r="D13" s="77"/>
    </row>
  </sheetData>
  <mergeCells count="3">
    <mergeCell ref="B3:B4"/>
    <mergeCell ref="C3:C4"/>
    <mergeCell ref="D3:D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B4454-A971-4DBE-BB9D-BD12D58C3518}">
  <sheetPr>
    <tabColor theme="0" tint="-4.9989318521683403E-2"/>
  </sheetPr>
  <dimension ref="A1:E14"/>
  <sheetViews>
    <sheetView showGridLines="0" topLeftCell="A7" zoomScaleNormal="100" workbookViewId="0">
      <selection activeCell="D6" sqref="D6"/>
    </sheetView>
  </sheetViews>
  <sheetFormatPr baseColWidth="10" defaultColWidth="9" defaultRowHeight="13" x14ac:dyDescent="0.15"/>
  <cols>
    <col min="1" max="1" width="9" style="14"/>
    <col min="2" max="2" width="14.6640625" style="14" customWidth="1"/>
    <col min="3" max="3" width="41.6640625" style="14" customWidth="1"/>
    <col min="4" max="4" width="54.33203125" style="14" customWidth="1"/>
    <col min="5" max="5" width="52.5" style="14" customWidth="1"/>
    <col min="6" max="16384" width="9" style="14"/>
  </cols>
  <sheetData>
    <row r="1" spans="1:5" customFormat="1" ht="14" x14ac:dyDescent="0.15">
      <c r="A1" s="12" t="s">
        <v>759</v>
      </c>
    </row>
    <row r="3" spans="1:5" ht="23.25" customHeight="1" x14ac:dyDescent="0.15">
      <c r="B3" s="22" t="s">
        <v>760</v>
      </c>
      <c r="C3" s="22" t="s">
        <v>678</v>
      </c>
      <c r="D3" s="22" t="s">
        <v>761</v>
      </c>
      <c r="E3" s="22" t="s">
        <v>236</v>
      </c>
    </row>
    <row r="4" spans="1:5" ht="58.5" customHeight="1" x14ac:dyDescent="0.15">
      <c r="B4" s="18" t="s">
        <v>762</v>
      </c>
      <c r="C4" s="24" t="s">
        <v>763</v>
      </c>
      <c r="D4" s="23" t="s">
        <v>764</v>
      </c>
      <c r="E4" s="18" t="s">
        <v>1117</v>
      </c>
    </row>
    <row r="5" spans="1:5" ht="63.75" customHeight="1" x14ac:dyDescent="0.15">
      <c r="B5" s="18" t="s">
        <v>762</v>
      </c>
      <c r="C5" s="24" t="s">
        <v>765</v>
      </c>
      <c r="D5" s="23" t="s">
        <v>764</v>
      </c>
      <c r="E5" s="127" t="s">
        <v>1117</v>
      </c>
    </row>
    <row r="6" spans="1:5" ht="63.75" customHeight="1" x14ac:dyDescent="0.15">
      <c r="B6" s="18" t="s">
        <v>762</v>
      </c>
      <c r="C6" s="24" t="s">
        <v>766</v>
      </c>
      <c r="D6" s="23" t="s">
        <v>764</v>
      </c>
      <c r="E6" s="127" t="s">
        <v>1117</v>
      </c>
    </row>
    <row r="7" spans="1:5" ht="63.75" customHeight="1" x14ac:dyDescent="0.15">
      <c r="B7" s="18" t="s">
        <v>762</v>
      </c>
      <c r="C7" s="24" t="s">
        <v>767</v>
      </c>
      <c r="D7" s="23" t="s">
        <v>764</v>
      </c>
      <c r="E7" s="127" t="s">
        <v>1117</v>
      </c>
    </row>
    <row r="8" spans="1:5" ht="63.75" customHeight="1" x14ac:dyDescent="0.15">
      <c r="B8" s="18" t="s">
        <v>762</v>
      </c>
      <c r="C8" s="24" t="s">
        <v>768</v>
      </c>
      <c r="D8" s="23" t="s">
        <v>764</v>
      </c>
      <c r="E8" s="127" t="s">
        <v>1117</v>
      </c>
    </row>
    <row r="9" spans="1:5" ht="63.75" customHeight="1" x14ac:dyDescent="0.15">
      <c r="B9" s="18" t="s">
        <v>762</v>
      </c>
      <c r="C9" s="24" t="s">
        <v>769</v>
      </c>
      <c r="D9" s="23" t="s">
        <v>764</v>
      </c>
      <c r="E9" s="127" t="s">
        <v>1117</v>
      </c>
    </row>
    <row r="10" spans="1:5" ht="63.75" customHeight="1" x14ac:dyDescent="0.15">
      <c r="B10" s="18" t="s">
        <v>762</v>
      </c>
      <c r="C10" s="24" t="s">
        <v>770</v>
      </c>
      <c r="D10" s="23" t="s">
        <v>764</v>
      </c>
      <c r="E10" s="127" t="s">
        <v>1117</v>
      </c>
    </row>
    <row r="11" spans="1:5" ht="63.75" customHeight="1" x14ac:dyDescent="0.15">
      <c r="B11" s="18" t="s">
        <v>762</v>
      </c>
      <c r="C11" s="24" t="s">
        <v>771</v>
      </c>
      <c r="D11" s="23" t="s">
        <v>764</v>
      </c>
      <c r="E11" s="127" t="s">
        <v>1117</v>
      </c>
    </row>
    <row r="12" spans="1:5" ht="63.75" customHeight="1" x14ac:dyDescent="0.15">
      <c r="B12" s="18" t="s">
        <v>762</v>
      </c>
      <c r="C12" s="24" t="s">
        <v>68</v>
      </c>
      <c r="D12" s="23" t="s">
        <v>764</v>
      </c>
      <c r="E12" s="127" t="s">
        <v>1117</v>
      </c>
    </row>
    <row r="14" spans="1:5" x14ac:dyDescent="0.15">
      <c r="B14" s="162" t="s">
        <v>1094</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9E37A-B40B-4A19-97D1-4881105D472B}">
  <sheetPr>
    <tabColor theme="1"/>
  </sheetPr>
  <dimension ref="A2:I8"/>
  <sheetViews>
    <sheetView showGridLines="0" workbookViewId="0">
      <selection activeCell="F13" sqref="F13"/>
    </sheetView>
  </sheetViews>
  <sheetFormatPr baseColWidth="10" defaultColWidth="8.83203125" defaultRowHeight="14" x14ac:dyDescent="0.15"/>
  <sheetData>
    <row r="2" spans="1:9" s="122" customFormat="1" ht="6.75" customHeight="1" x14ac:dyDescent="0.15">
      <c r="A2" s="161"/>
      <c r="B2" s="161"/>
      <c r="C2" s="161"/>
      <c r="D2" s="161"/>
      <c r="E2" s="161"/>
      <c r="F2" s="161"/>
      <c r="G2" s="161"/>
      <c r="H2" s="161"/>
      <c r="I2" s="161"/>
    </row>
    <row r="3" spans="1:9" x14ac:dyDescent="0.15">
      <c r="A3" t="s">
        <v>1066</v>
      </c>
    </row>
    <row r="4" spans="1:9" x14ac:dyDescent="0.15">
      <c r="A4" s="163" t="s">
        <v>1096</v>
      </c>
    </row>
    <row r="8" spans="1:9" x14ac:dyDescent="0.15">
      <c r="A8" t="s">
        <v>1063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90D35-90DA-40DD-86BD-2D56723B95A7}">
  <sheetPr>
    <tabColor theme="0" tint="-4.9989318521683403E-2"/>
  </sheetPr>
  <dimension ref="A1:S45"/>
  <sheetViews>
    <sheetView showGridLines="0" topLeftCell="A13" zoomScale="70" zoomScaleNormal="70" workbookViewId="0">
      <selection activeCell="D10" sqref="D10:R15"/>
    </sheetView>
  </sheetViews>
  <sheetFormatPr baseColWidth="10" defaultColWidth="9" defaultRowHeight="13" x14ac:dyDescent="0.15"/>
  <cols>
    <col min="1" max="1" width="9" style="14"/>
    <col min="2" max="2" width="20.6640625" style="14" customWidth="1"/>
    <col min="3" max="18" width="15.6640625" style="14" customWidth="1"/>
    <col min="19" max="16384" width="9" style="14"/>
  </cols>
  <sheetData>
    <row r="1" spans="1:19" customFormat="1" ht="14" x14ac:dyDescent="0.15">
      <c r="A1" s="12" t="s">
        <v>772</v>
      </c>
    </row>
    <row r="3" spans="1:19" ht="75" customHeight="1" x14ac:dyDescent="0.15">
      <c r="B3" s="44" t="s">
        <v>773</v>
      </c>
      <c r="C3" s="44" t="s">
        <v>466</v>
      </c>
      <c r="D3" s="44" t="s">
        <v>774</v>
      </c>
      <c r="E3" s="44" t="s">
        <v>775</v>
      </c>
      <c r="F3" s="44" t="s">
        <v>776</v>
      </c>
      <c r="G3" s="44" t="s">
        <v>777</v>
      </c>
      <c r="H3" s="44" t="s">
        <v>778</v>
      </c>
      <c r="I3" s="44" t="s">
        <v>779</v>
      </c>
      <c r="J3" s="44" t="s">
        <v>780</v>
      </c>
      <c r="K3" s="44" t="s">
        <v>781</v>
      </c>
      <c r="L3" s="44" t="s">
        <v>782</v>
      </c>
      <c r="M3" s="44" t="s">
        <v>783</v>
      </c>
      <c r="N3" s="44" t="s">
        <v>784</v>
      </c>
      <c r="O3" s="44" t="s">
        <v>785</v>
      </c>
      <c r="P3" s="44" t="s">
        <v>786</v>
      </c>
      <c r="Q3" s="44" t="s">
        <v>787</v>
      </c>
      <c r="R3" s="44" t="s">
        <v>236</v>
      </c>
    </row>
    <row r="4" spans="1:19" ht="19.5" customHeight="1" x14ac:dyDescent="0.15">
      <c r="B4" s="247" t="s">
        <v>788</v>
      </c>
      <c r="C4" s="74" t="s">
        <v>789</v>
      </c>
      <c r="D4" s="254" t="s">
        <v>1144</v>
      </c>
      <c r="E4" s="255"/>
      <c r="F4" s="255"/>
      <c r="G4" s="255"/>
      <c r="H4" s="255"/>
      <c r="I4" s="255"/>
      <c r="J4" s="255"/>
      <c r="K4" s="255"/>
      <c r="L4" s="255"/>
      <c r="M4" s="255"/>
      <c r="N4" s="255"/>
      <c r="O4" s="255"/>
      <c r="P4" s="255"/>
      <c r="Q4" s="255"/>
      <c r="R4" s="256"/>
      <c r="S4" s="78"/>
    </row>
    <row r="5" spans="1:19" ht="20" customHeight="1" x14ac:dyDescent="0.15">
      <c r="B5" s="247"/>
      <c r="C5" s="74" t="s">
        <v>790</v>
      </c>
      <c r="D5" s="257"/>
      <c r="E5" s="258"/>
      <c r="F5" s="258"/>
      <c r="G5" s="258"/>
      <c r="H5" s="258"/>
      <c r="I5" s="258"/>
      <c r="J5" s="258"/>
      <c r="K5" s="258"/>
      <c r="L5" s="258"/>
      <c r="M5" s="258"/>
      <c r="N5" s="258"/>
      <c r="O5" s="258"/>
      <c r="P5" s="258"/>
      <c r="Q5" s="258"/>
      <c r="R5" s="259"/>
      <c r="S5" s="78"/>
    </row>
    <row r="6" spans="1:19" ht="20" customHeight="1" x14ac:dyDescent="0.15">
      <c r="B6" s="247"/>
      <c r="C6" s="74">
        <v>2020</v>
      </c>
      <c r="D6" s="257"/>
      <c r="E6" s="258"/>
      <c r="F6" s="258"/>
      <c r="G6" s="258"/>
      <c r="H6" s="258"/>
      <c r="I6" s="258"/>
      <c r="J6" s="258"/>
      <c r="K6" s="258"/>
      <c r="L6" s="258"/>
      <c r="M6" s="258"/>
      <c r="N6" s="258"/>
      <c r="O6" s="258"/>
      <c r="P6" s="258"/>
      <c r="Q6" s="258"/>
      <c r="R6" s="259"/>
      <c r="S6" s="78"/>
    </row>
    <row r="7" spans="1:19" ht="20" customHeight="1" x14ac:dyDescent="0.15">
      <c r="B7" s="247"/>
      <c r="C7" s="74">
        <v>2021</v>
      </c>
      <c r="D7" s="257"/>
      <c r="E7" s="258"/>
      <c r="F7" s="258"/>
      <c r="G7" s="258"/>
      <c r="H7" s="258"/>
      <c r="I7" s="258"/>
      <c r="J7" s="258"/>
      <c r="K7" s="258"/>
      <c r="L7" s="258"/>
      <c r="M7" s="258"/>
      <c r="N7" s="258"/>
      <c r="O7" s="258"/>
      <c r="P7" s="258"/>
      <c r="Q7" s="258"/>
      <c r="R7" s="259"/>
      <c r="S7" s="78"/>
    </row>
    <row r="8" spans="1:19" ht="20" customHeight="1" x14ac:dyDescent="0.15">
      <c r="B8" s="247"/>
      <c r="C8" s="74">
        <v>2022</v>
      </c>
      <c r="D8" s="257"/>
      <c r="E8" s="258"/>
      <c r="F8" s="258"/>
      <c r="G8" s="258"/>
      <c r="H8" s="258"/>
      <c r="I8" s="258"/>
      <c r="J8" s="258"/>
      <c r="K8" s="258"/>
      <c r="L8" s="258"/>
      <c r="M8" s="258"/>
      <c r="N8" s="258"/>
      <c r="O8" s="258"/>
      <c r="P8" s="258"/>
      <c r="Q8" s="258"/>
      <c r="R8" s="259"/>
      <c r="S8" s="78"/>
    </row>
    <row r="9" spans="1:19" ht="26.25" customHeight="1" x14ac:dyDescent="0.15">
      <c r="B9" s="247"/>
      <c r="C9" s="24" t="s">
        <v>791</v>
      </c>
      <c r="D9" s="260"/>
      <c r="E9" s="261"/>
      <c r="F9" s="261"/>
      <c r="G9" s="261"/>
      <c r="H9" s="261"/>
      <c r="I9" s="261"/>
      <c r="J9" s="261"/>
      <c r="K9" s="261"/>
      <c r="L9" s="261"/>
      <c r="M9" s="261"/>
      <c r="N9" s="261"/>
      <c r="O9" s="261"/>
      <c r="P9" s="261"/>
      <c r="Q9" s="261"/>
      <c r="R9" s="262"/>
      <c r="S9" s="78"/>
    </row>
    <row r="10" spans="1:19" ht="19.5" customHeight="1" x14ac:dyDescent="0.15">
      <c r="B10" s="247" t="s">
        <v>792</v>
      </c>
      <c r="C10" s="74" t="s">
        <v>789</v>
      </c>
      <c r="D10" s="254" t="s">
        <v>1145</v>
      </c>
      <c r="E10" s="255"/>
      <c r="F10" s="255"/>
      <c r="G10" s="255"/>
      <c r="H10" s="255"/>
      <c r="I10" s="255"/>
      <c r="J10" s="255"/>
      <c r="K10" s="255"/>
      <c r="L10" s="255"/>
      <c r="M10" s="255"/>
      <c r="N10" s="255"/>
      <c r="O10" s="255"/>
      <c r="P10" s="255"/>
      <c r="Q10" s="255"/>
      <c r="R10" s="256"/>
      <c r="S10" s="78"/>
    </row>
    <row r="11" spans="1:19" ht="20" customHeight="1" x14ac:dyDescent="0.15">
      <c r="B11" s="247"/>
      <c r="C11" s="74" t="s">
        <v>790</v>
      </c>
      <c r="D11" s="257"/>
      <c r="E11" s="258"/>
      <c r="F11" s="258"/>
      <c r="G11" s="258"/>
      <c r="H11" s="258"/>
      <c r="I11" s="258"/>
      <c r="J11" s="258"/>
      <c r="K11" s="258"/>
      <c r="L11" s="258"/>
      <c r="M11" s="258"/>
      <c r="N11" s="258"/>
      <c r="O11" s="258"/>
      <c r="P11" s="258"/>
      <c r="Q11" s="258"/>
      <c r="R11" s="259"/>
      <c r="S11" s="78"/>
    </row>
    <row r="12" spans="1:19" ht="20" customHeight="1" x14ac:dyDescent="0.15">
      <c r="B12" s="247"/>
      <c r="C12" s="74">
        <v>2020</v>
      </c>
      <c r="D12" s="257"/>
      <c r="E12" s="258"/>
      <c r="F12" s="258"/>
      <c r="G12" s="258"/>
      <c r="H12" s="258"/>
      <c r="I12" s="258"/>
      <c r="J12" s="258"/>
      <c r="K12" s="258"/>
      <c r="L12" s="258"/>
      <c r="M12" s="258"/>
      <c r="N12" s="258"/>
      <c r="O12" s="258"/>
      <c r="P12" s="258"/>
      <c r="Q12" s="258"/>
      <c r="R12" s="259"/>
      <c r="S12" s="78"/>
    </row>
    <row r="13" spans="1:19" ht="20" customHeight="1" x14ac:dyDescent="0.15">
      <c r="B13" s="247"/>
      <c r="C13" s="74">
        <v>2021</v>
      </c>
      <c r="D13" s="257"/>
      <c r="E13" s="258"/>
      <c r="F13" s="258"/>
      <c r="G13" s="258"/>
      <c r="H13" s="258"/>
      <c r="I13" s="258"/>
      <c r="J13" s="258"/>
      <c r="K13" s="258"/>
      <c r="L13" s="258"/>
      <c r="M13" s="258"/>
      <c r="N13" s="258"/>
      <c r="O13" s="258"/>
      <c r="P13" s="258"/>
      <c r="Q13" s="258"/>
      <c r="R13" s="259"/>
      <c r="S13" s="78"/>
    </row>
    <row r="14" spans="1:19" ht="20" customHeight="1" x14ac:dyDescent="0.15">
      <c r="B14" s="247"/>
      <c r="C14" s="74">
        <v>2022</v>
      </c>
      <c r="D14" s="257"/>
      <c r="E14" s="258"/>
      <c r="F14" s="258"/>
      <c r="G14" s="258"/>
      <c r="H14" s="258"/>
      <c r="I14" s="258"/>
      <c r="J14" s="258"/>
      <c r="K14" s="258"/>
      <c r="L14" s="258"/>
      <c r="M14" s="258"/>
      <c r="N14" s="258"/>
      <c r="O14" s="258"/>
      <c r="P14" s="258"/>
      <c r="Q14" s="258"/>
      <c r="R14" s="259"/>
      <c r="S14" s="78"/>
    </row>
    <row r="15" spans="1:19" ht="31.5" customHeight="1" x14ac:dyDescent="0.15">
      <c r="B15" s="247"/>
      <c r="C15" s="24" t="s">
        <v>791</v>
      </c>
      <c r="D15" s="260"/>
      <c r="E15" s="261"/>
      <c r="F15" s="261"/>
      <c r="G15" s="261"/>
      <c r="H15" s="261"/>
      <c r="I15" s="261"/>
      <c r="J15" s="261"/>
      <c r="K15" s="261"/>
      <c r="L15" s="261"/>
      <c r="M15" s="261"/>
      <c r="N15" s="261"/>
      <c r="O15" s="261"/>
      <c r="P15" s="261"/>
      <c r="Q15" s="261"/>
      <c r="R15" s="262"/>
      <c r="S15" s="78"/>
    </row>
    <row r="16" spans="1:19" ht="19.5" customHeight="1" x14ac:dyDescent="0.15">
      <c r="B16" s="247" t="s">
        <v>793</v>
      </c>
      <c r="C16" s="74" t="s">
        <v>789</v>
      </c>
      <c r="D16" s="254" t="s">
        <v>1146</v>
      </c>
      <c r="E16" s="255"/>
      <c r="F16" s="255"/>
      <c r="G16" s="255"/>
      <c r="H16" s="255"/>
      <c r="I16" s="255"/>
      <c r="J16" s="255"/>
      <c r="K16" s="255"/>
      <c r="L16" s="255"/>
      <c r="M16" s="255"/>
      <c r="N16" s="255"/>
      <c r="O16" s="255"/>
      <c r="P16" s="255"/>
      <c r="Q16" s="255"/>
      <c r="R16" s="256"/>
      <c r="S16" s="78"/>
    </row>
    <row r="17" spans="2:19" ht="20" customHeight="1" x14ac:dyDescent="0.15">
      <c r="B17" s="247"/>
      <c r="C17" s="74" t="s">
        <v>790</v>
      </c>
      <c r="D17" s="257"/>
      <c r="E17" s="258"/>
      <c r="F17" s="258"/>
      <c r="G17" s="258"/>
      <c r="H17" s="258"/>
      <c r="I17" s="258"/>
      <c r="J17" s="258"/>
      <c r="K17" s="258"/>
      <c r="L17" s="258"/>
      <c r="M17" s="258"/>
      <c r="N17" s="258"/>
      <c r="O17" s="258"/>
      <c r="P17" s="258"/>
      <c r="Q17" s="258"/>
      <c r="R17" s="259"/>
      <c r="S17" s="78"/>
    </row>
    <row r="18" spans="2:19" ht="20" customHeight="1" x14ac:dyDescent="0.15">
      <c r="B18" s="247"/>
      <c r="C18" s="74">
        <v>2020</v>
      </c>
      <c r="D18" s="257"/>
      <c r="E18" s="258"/>
      <c r="F18" s="258"/>
      <c r="G18" s="258"/>
      <c r="H18" s="258"/>
      <c r="I18" s="258"/>
      <c r="J18" s="258"/>
      <c r="K18" s="258"/>
      <c r="L18" s="258"/>
      <c r="M18" s="258"/>
      <c r="N18" s="258"/>
      <c r="O18" s="258"/>
      <c r="P18" s="258"/>
      <c r="Q18" s="258"/>
      <c r="R18" s="259"/>
      <c r="S18" s="78"/>
    </row>
    <row r="19" spans="2:19" ht="20" customHeight="1" x14ac:dyDescent="0.15">
      <c r="B19" s="247"/>
      <c r="C19" s="74">
        <v>2021</v>
      </c>
      <c r="D19" s="257"/>
      <c r="E19" s="258"/>
      <c r="F19" s="258"/>
      <c r="G19" s="258"/>
      <c r="H19" s="258"/>
      <c r="I19" s="258"/>
      <c r="J19" s="258"/>
      <c r="K19" s="258"/>
      <c r="L19" s="258"/>
      <c r="M19" s="258"/>
      <c r="N19" s="258"/>
      <c r="O19" s="258"/>
      <c r="P19" s="258"/>
      <c r="Q19" s="258"/>
      <c r="R19" s="259"/>
      <c r="S19" s="78"/>
    </row>
    <row r="20" spans="2:19" ht="20" customHeight="1" x14ac:dyDescent="0.15">
      <c r="B20" s="247"/>
      <c r="C20" s="74">
        <v>2022</v>
      </c>
      <c r="D20" s="257"/>
      <c r="E20" s="258"/>
      <c r="F20" s="258"/>
      <c r="G20" s="258"/>
      <c r="H20" s="258"/>
      <c r="I20" s="258"/>
      <c r="J20" s="258"/>
      <c r="K20" s="258"/>
      <c r="L20" s="258"/>
      <c r="M20" s="258"/>
      <c r="N20" s="258"/>
      <c r="O20" s="258"/>
      <c r="P20" s="258"/>
      <c r="Q20" s="258"/>
      <c r="R20" s="259"/>
      <c r="S20" s="78"/>
    </row>
    <row r="21" spans="2:19" ht="31.5" customHeight="1" x14ac:dyDescent="0.15">
      <c r="B21" s="247"/>
      <c r="C21" s="24" t="s">
        <v>791</v>
      </c>
      <c r="D21" s="260"/>
      <c r="E21" s="261"/>
      <c r="F21" s="261"/>
      <c r="G21" s="261"/>
      <c r="H21" s="261"/>
      <c r="I21" s="261"/>
      <c r="J21" s="261"/>
      <c r="K21" s="261"/>
      <c r="L21" s="261"/>
      <c r="M21" s="261"/>
      <c r="N21" s="261"/>
      <c r="O21" s="261"/>
      <c r="P21" s="261"/>
      <c r="Q21" s="261"/>
      <c r="R21" s="262"/>
      <c r="S21" s="78"/>
    </row>
    <row r="22" spans="2:19" ht="19.5" customHeight="1" x14ac:dyDescent="0.15">
      <c r="B22" s="247" t="s">
        <v>794</v>
      </c>
      <c r="C22" s="74" t="s">
        <v>789</v>
      </c>
      <c r="D22" s="254" t="s">
        <v>1147</v>
      </c>
      <c r="E22" s="255"/>
      <c r="F22" s="255"/>
      <c r="G22" s="255"/>
      <c r="H22" s="255"/>
      <c r="I22" s="255"/>
      <c r="J22" s="255"/>
      <c r="K22" s="255"/>
      <c r="L22" s="255"/>
      <c r="M22" s="255"/>
      <c r="N22" s="255"/>
      <c r="O22" s="255"/>
      <c r="P22" s="255"/>
      <c r="Q22" s="255"/>
      <c r="R22" s="256"/>
      <c r="S22" s="78"/>
    </row>
    <row r="23" spans="2:19" ht="20" customHeight="1" x14ac:dyDescent="0.15">
      <c r="B23" s="247"/>
      <c r="C23" s="74" t="s">
        <v>790</v>
      </c>
      <c r="D23" s="257"/>
      <c r="E23" s="258"/>
      <c r="F23" s="258"/>
      <c r="G23" s="258"/>
      <c r="H23" s="258"/>
      <c r="I23" s="258"/>
      <c r="J23" s="258"/>
      <c r="K23" s="258"/>
      <c r="L23" s="258"/>
      <c r="M23" s="258"/>
      <c r="N23" s="258"/>
      <c r="O23" s="258"/>
      <c r="P23" s="258"/>
      <c r="Q23" s="258"/>
      <c r="R23" s="259"/>
      <c r="S23" s="78"/>
    </row>
    <row r="24" spans="2:19" ht="20" customHeight="1" x14ac:dyDescent="0.15">
      <c r="B24" s="247"/>
      <c r="C24" s="74">
        <v>2020</v>
      </c>
      <c r="D24" s="257"/>
      <c r="E24" s="258"/>
      <c r="F24" s="258"/>
      <c r="G24" s="258"/>
      <c r="H24" s="258"/>
      <c r="I24" s="258"/>
      <c r="J24" s="258"/>
      <c r="K24" s="258"/>
      <c r="L24" s="258"/>
      <c r="M24" s="258"/>
      <c r="N24" s="258"/>
      <c r="O24" s="258"/>
      <c r="P24" s="258"/>
      <c r="Q24" s="258"/>
      <c r="R24" s="259"/>
      <c r="S24" s="78"/>
    </row>
    <row r="25" spans="2:19" ht="20" customHeight="1" x14ac:dyDescent="0.15">
      <c r="B25" s="247"/>
      <c r="C25" s="74">
        <v>2021</v>
      </c>
      <c r="D25" s="257"/>
      <c r="E25" s="258"/>
      <c r="F25" s="258"/>
      <c r="G25" s="258"/>
      <c r="H25" s="258"/>
      <c r="I25" s="258"/>
      <c r="J25" s="258"/>
      <c r="K25" s="258"/>
      <c r="L25" s="258"/>
      <c r="M25" s="258"/>
      <c r="N25" s="258"/>
      <c r="O25" s="258"/>
      <c r="P25" s="258"/>
      <c r="Q25" s="258"/>
      <c r="R25" s="259"/>
      <c r="S25" s="78"/>
    </row>
    <row r="26" spans="2:19" ht="20" customHeight="1" x14ac:dyDescent="0.15">
      <c r="B26" s="247"/>
      <c r="C26" s="74">
        <v>2022</v>
      </c>
      <c r="D26" s="257"/>
      <c r="E26" s="258"/>
      <c r="F26" s="258"/>
      <c r="G26" s="258"/>
      <c r="H26" s="258"/>
      <c r="I26" s="258"/>
      <c r="J26" s="258"/>
      <c r="K26" s="258"/>
      <c r="L26" s="258"/>
      <c r="M26" s="258"/>
      <c r="N26" s="258"/>
      <c r="O26" s="258"/>
      <c r="P26" s="258"/>
      <c r="Q26" s="258"/>
      <c r="R26" s="259"/>
      <c r="S26" s="78"/>
    </row>
    <row r="27" spans="2:19" ht="31.5" customHeight="1" x14ac:dyDescent="0.15">
      <c r="B27" s="247"/>
      <c r="C27" s="24" t="s">
        <v>791</v>
      </c>
      <c r="D27" s="260"/>
      <c r="E27" s="261"/>
      <c r="F27" s="261"/>
      <c r="G27" s="261"/>
      <c r="H27" s="261"/>
      <c r="I27" s="261"/>
      <c r="J27" s="261"/>
      <c r="K27" s="261"/>
      <c r="L27" s="261"/>
      <c r="M27" s="261"/>
      <c r="N27" s="261"/>
      <c r="O27" s="261"/>
      <c r="P27" s="261"/>
      <c r="Q27" s="261"/>
      <c r="R27" s="262"/>
      <c r="S27" s="78"/>
    </row>
    <row r="28" spans="2:19" ht="19.5" customHeight="1" x14ac:dyDescent="0.15">
      <c r="B28" s="247" t="s">
        <v>795</v>
      </c>
      <c r="C28" s="74" t="s">
        <v>789</v>
      </c>
      <c r="D28" s="254" t="s">
        <v>1148</v>
      </c>
      <c r="E28" s="255"/>
      <c r="F28" s="255"/>
      <c r="G28" s="255"/>
      <c r="H28" s="255"/>
      <c r="I28" s="255"/>
      <c r="J28" s="255"/>
      <c r="K28" s="255"/>
      <c r="L28" s="255"/>
      <c r="M28" s="255"/>
      <c r="N28" s="255"/>
      <c r="O28" s="255"/>
      <c r="P28" s="255"/>
      <c r="Q28" s="255"/>
      <c r="R28" s="256"/>
      <c r="S28" s="78"/>
    </row>
    <row r="29" spans="2:19" ht="20" customHeight="1" x14ac:dyDescent="0.15">
      <c r="B29" s="247"/>
      <c r="C29" s="74" t="s">
        <v>790</v>
      </c>
      <c r="D29" s="257"/>
      <c r="E29" s="258"/>
      <c r="F29" s="258"/>
      <c r="G29" s="258"/>
      <c r="H29" s="258"/>
      <c r="I29" s="258"/>
      <c r="J29" s="258"/>
      <c r="K29" s="258"/>
      <c r="L29" s="258"/>
      <c r="M29" s="258"/>
      <c r="N29" s="258"/>
      <c r="O29" s="258"/>
      <c r="P29" s="258"/>
      <c r="Q29" s="258"/>
      <c r="R29" s="259"/>
      <c r="S29" s="78"/>
    </row>
    <row r="30" spans="2:19" ht="20" customHeight="1" x14ac:dyDescent="0.15">
      <c r="B30" s="247"/>
      <c r="C30" s="74">
        <v>2020</v>
      </c>
      <c r="D30" s="257"/>
      <c r="E30" s="258"/>
      <c r="F30" s="258"/>
      <c r="G30" s="258"/>
      <c r="H30" s="258"/>
      <c r="I30" s="258"/>
      <c r="J30" s="258"/>
      <c r="K30" s="258"/>
      <c r="L30" s="258"/>
      <c r="M30" s="258"/>
      <c r="N30" s="258"/>
      <c r="O30" s="258"/>
      <c r="P30" s="258"/>
      <c r="Q30" s="258"/>
      <c r="R30" s="259"/>
      <c r="S30" s="78"/>
    </row>
    <row r="31" spans="2:19" ht="20" customHeight="1" x14ac:dyDescent="0.15">
      <c r="B31" s="247"/>
      <c r="C31" s="74">
        <v>2021</v>
      </c>
      <c r="D31" s="257"/>
      <c r="E31" s="258"/>
      <c r="F31" s="258"/>
      <c r="G31" s="258"/>
      <c r="H31" s="258"/>
      <c r="I31" s="258"/>
      <c r="J31" s="258"/>
      <c r="K31" s="258"/>
      <c r="L31" s="258"/>
      <c r="M31" s="258"/>
      <c r="N31" s="258"/>
      <c r="O31" s="258"/>
      <c r="P31" s="258"/>
      <c r="Q31" s="258"/>
      <c r="R31" s="259"/>
      <c r="S31" s="78"/>
    </row>
    <row r="32" spans="2:19" ht="20" customHeight="1" x14ac:dyDescent="0.15">
      <c r="B32" s="247"/>
      <c r="C32" s="74">
        <v>2022</v>
      </c>
      <c r="D32" s="257"/>
      <c r="E32" s="258"/>
      <c r="F32" s="258"/>
      <c r="G32" s="258"/>
      <c r="H32" s="258"/>
      <c r="I32" s="258"/>
      <c r="J32" s="258"/>
      <c r="K32" s="258"/>
      <c r="L32" s="258"/>
      <c r="M32" s="258"/>
      <c r="N32" s="258"/>
      <c r="O32" s="258"/>
      <c r="P32" s="258"/>
      <c r="Q32" s="258"/>
      <c r="R32" s="259"/>
      <c r="S32" s="78"/>
    </row>
    <row r="33" spans="2:19" ht="31.5" customHeight="1" x14ac:dyDescent="0.15">
      <c r="B33" s="247"/>
      <c r="C33" s="24" t="s">
        <v>791</v>
      </c>
      <c r="D33" s="260"/>
      <c r="E33" s="261"/>
      <c r="F33" s="261"/>
      <c r="G33" s="261"/>
      <c r="H33" s="261"/>
      <c r="I33" s="261"/>
      <c r="J33" s="261"/>
      <c r="K33" s="261"/>
      <c r="L33" s="261"/>
      <c r="M33" s="261"/>
      <c r="N33" s="261"/>
      <c r="O33" s="261"/>
      <c r="P33" s="261"/>
      <c r="Q33" s="261"/>
      <c r="R33" s="262"/>
      <c r="S33" s="78"/>
    </row>
    <row r="34" spans="2:19" ht="19.5" customHeight="1" x14ac:dyDescent="0.15">
      <c r="B34" s="247" t="s">
        <v>796</v>
      </c>
      <c r="C34" s="74" t="s">
        <v>789</v>
      </c>
      <c r="D34" s="254" t="s">
        <v>1149</v>
      </c>
      <c r="E34" s="255"/>
      <c r="F34" s="255"/>
      <c r="G34" s="255"/>
      <c r="H34" s="255"/>
      <c r="I34" s="255"/>
      <c r="J34" s="255"/>
      <c r="K34" s="255"/>
      <c r="L34" s="255"/>
      <c r="M34" s="255"/>
      <c r="N34" s="255"/>
      <c r="O34" s="255"/>
      <c r="P34" s="255"/>
      <c r="Q34" s="255"/>
      <c r="R34" s="256"/>
      <c r="S34" s="78"/>
    </row>
    <row r="35" spans="2:19" ht="20" customHeight="1" x14ac:dyDescent="0.15">
      <c r="B35" s="247"/>
      <c r="C35" s="74" t="s">
        <v>790</v>
      </c>
      <c r="D35" s="257"/>
      <c r="E35" s="258"/>
      <c r="F35" s="258"/>
      <c r="G35" s="258"/>
      <c r="H35" s="258"/>
      <c r="I35" s="258"/>
      <c r="J35" s="258"/>
      <c r="K35" s="258"/>
      <c r="L35" s="258"/>
      <c r="M35" s="258"/>
      <c r="N35" s="258"/>
      <c r="O35" s="258"/>
      <c r="P35" s="258"/>
      <c r="Q35" s="258"/>
      <c r="R35" s="259"/>
      <c r="S35" s="78"/>
    </row>
    <row r="36" spans="2:19" ht="20" customHeight="1" x14ac:dyDescent="0.15">
      <c r="B36" s="247"/>
      <c r="C36" s="74">
        <v>2020</v>
      </c>
      <c r="D36" s="257"/>
      <c r="E36" s="258"/>
      <c r="F36" s="258"/>
      <c r="G36" s="258"/>
      <c r="H36" s="258"/>
      <c r="I36" s="258"/>
      <c r="J36" s="258"/>
      <c r="K36" s="258"/>
      <c r="L36" s="258"/>
      <c r="M36" s="258"/>
      <c r="N36" s="258"/>
      <c r="O36" s="258"/>
      <c r="P36" s="258"/>
      <c r="Q36" s="258"/>
      <c r="R36" s="259"/>
      <c r="S36" s="78"/>
    </row>
    <row r="37" spans="2:19" ht="20" customHeight="1" x14ac:dyDescent="0.15">
      <c r="B37" s="247"/>
      <c r="C37" s="74">
        <v>2021</v>
      </c>
      <c r="D37" s="257"/>
      <c r="E37" s="258"/>
      <c r="F37" s="258"/>
      <c r="G37" s="258"/>
      <c r="H37" s="258"/>
      <c r="I37" s="258"/>
      <c r="J37" s="258"/>
      <c r="K37" s="258"/>
      <c r="L37" s="258"/>
      <c r="M37" s="258"/>
      <c r="N37" s="258"/>
      <c r="O37" s="258"/>
      <c r="P37" s="258"/>
      <c r="Q37" s="258"/>
      <c r="R37" s="259"/>
      <c r="S37" s="78"/>
    </row>
    <row r="38" spans="2:19" ht="20" customHeight="1" x14ac:dyDescent="0.15">
      <c r="B38" s="247"/>
      <c r="C38" s="74">
        <v>2022</v>
      </c>
      <c r="D38" s="257"/>
      <c r="E38" s="258"/>
      <c r="F38" s="258"/>
      <c r="G38" s="258"/>
      <c r="H38" s="258"/>
      <c r="I38" s="258"/>
      <c r="J38" s="258"/>
      <c r="K38" s="258"/>
      <c r="L38" s="258"/>
      <c r="M38" s="258"/>
      <c r="N38" s="258"/>
      <c r="O38" s="258"/>
      <c r="P38" s="258"/>
      <c r="Q38" s="258"/>
      <c r="R38" s="259"/>
      <c r="S38" s="78"/>
    </row>
    <row r="39" spans="2:19" ht="31.5" customHeight="1" x14ac:dyDescent="0.15">
      <c r="B39" s="247"/>
      <c r="C39" s="24" t="s">
        <v>791</v>
      </c>
      <c r="D39" s="260"/>
      <c r="E39" s="261"/>
      <c r="F39" s="261"/>
      <c r="G39" s="261"/>
      <c r="H39" s="261"/>
      <c r="I39" s="261"/>
      <c r="J39" s="261"/>
      <c r="K39" s="261"/>
      <c r="L39" s="261"/>
      <c r="M39" s="261"/>
      <c r="N39" s="261"/>
      <c r="O39" s="261"/>
      <c r="P39" s="261"/>
      <c r="Q39" s="261"/>
      <c r="R39" s="262"/>
      <c r="S39" s="78"/>
    </row>
    <row r="40" spans="2:19" ht="19.5" customHeight="1" x14ac:dyDescent="0.15">
      <c r="B40" s="247" t="s">
        <v>797</v>
      </c>
      <c r="C40" s="74" t="s">
        <v>789</v>
      </c>
      <c r="D40" s="254" t="s">
        <v>1095</v>
      </c>
      <c r="E40" s="255"/>
      <c r="F40" s="255"/>
      <c r="G40" s="255"/>
      <c r="H40" s="255"/>
      <c r="I40" s="255"/>
      <c r="J40" s="255"/>
      <c r="K40" s="255"/>
      <c r="L40" s="255"/>
      <c r="M40" s="255"/>
      <c r="N40" s="255"/>
      <c r="O40" s="255"/>
      <c r="P40" s="255"/>
      <c r="Q40" s="255"/>
      <c r="R40" s="256"/>
      <c r="S40" s="78"/>
    </row>
    <row r="41" spans="2:19" ht="20" customHeight="1" x14ac:dyDescent="0.15">
      <c r="B41" s="247"/>
      <c r="C41" s="74" t="s">
        <v>790</v>
      </c>
      <c r="D41" s="257"/>
      <c r="E41" s="258"/>
      <c r="F41" s="258"/>
      <c r="G41" s="258"/>
      <c r="H41" s="258"/>
      <c r="I41" s="258"/>
      <c r="J41" s="258"/>
      <c r="K41" s="258"/>
      <c r="L41" s="258"/>
      <c r="M41" s="258"/>
      <c r="N41" s="258"/>
      <c r="O41" s="258"/>
      <c r="P41" s="258"/>
      <c r="Q41" s="258"/>
      <c r="R41" s="259"/>
      <c r="S41" s="78"/>
    </row>
    <row r="42" spans="2:19" ht="20" customHeight="1" x14ac:dyDescent="0.15">
      <c r="B42" s="247"/>
      <c r="C42" s="74">
        <v>2020</v>
      </c>
      <c r="D42" s="257"/>
      <c r="E42" s="258"/>
      <c r="F42" s="258"/>
      <c r="G42" s="258"/>
      <c r="H42" s="258"/>
      <c r="I42" s="258"/>
      <c r="J42" s="258"/>
      <c r="K42" s="258"/>
      <c r="L42" s="258"/>
      <c r="M42" s="258"/>
      <c r="N42" s="258"/>
      <c r="O42" s="258"/>
      <c r="P42" s="258"/>
      <c r="Q42" s="258"/>
      <c r="R42" s="259"/>
      <c r="S42" s="78"/>
    </row>
    <row r="43" spans="2:19" ht="20" customHeight="1" x14ac:dyDescent="0.15">
      <c r="B43" s="247"/>
      <c r="C43" s="74">
        <v>2021</v>
      </c>
      <c r="D43" s="257"/>
      <c r="E43" s="258"/>
      <c r="F43" s="258"/>
      <c r="G43" s="258"/>
      <c r="H43" s="258"/>
      <c r="I43" s="258"/>
      <c r="J43" s="258"/>
      <c r="K43" s="258"/>
      <c r="L43" s="258"/>
      <c r="M43" s="258"/>
      <c r="N43" s="258"/>
      <c r="O43" s="258"/>
      <c r="P43" s="258"/>
      <c r="Q43" s="258"/>
      <c r="R43" s="259"/>
      <c r="S43" s="78"/>
    </row>
    <row r="44" spans="2:19" ht="20" customHeight="1" x14ac:dyDescent="0.15">
      <c r="B44" s="247"/>
      <c r="C44" s="74">
        <v>2022</v>
      </c>
      <c r="D44" s="257"/>
      <c r="E44" s="258"/>
      <c r="F44" s="258"/>
      <c r="G44" s="258"/>
      <c r="H44" s="258"/>
      <c r="I44" s="258"/>
      <c r="J44" s="258"/>
      <c r="K44" s="258"/>
      <c r="L44" s="258"/>
      <c r="M44" s="258"/>
      <c r="N44" s="258"/>
      <c r="O44" s="258"/>
      <c r="P44" s="258"/>
      <c r="Q44" s="258"/>
      <c r="R44" s="259"/>
      <c r="S44" s="78"/>
    </row>
    <row r="45" spans="2:19" ht="31.5" customHeight="1" x14ac:dyDescent="0.15">
      <c r="B45" s="247"/>
      <c r="C45" s="24" t="s">
        <v>791</v>
      </c>
      <c r="D45" s="260"/>
      <c r="E45" s="261"/>
      <c r="F45" s="261"/>
      <c r="G45" s="261"/>
      <c r="H45" s="261"/>
      <c r="I45" s="261"/>
      <c r="J45" s="261"/>
      <c r="K45" s="261"/>
      <c r="L45" s="261"/>
      <c r="M45" s="261"/>
      <c r="N45" s="261"/>
      <c r="O45" s="261"/>
      <c r="P45" s="261"/>
      <c r="Q45" s="261"/>
      <c r="R45" s="262"/>
      <c r="S45" s="78"/>
    </row>
  </sheetData>
  <mergeCells count="14">
    <mergeCell ref="B4:B9"/>
    <mergeCell ref="D4:R9"/>
    <mergeCell ref="B10:B15"/>
    <mergeCell ref="D10:R15"/>
    <mergeCell ref="B16:B21"/>
    <mergeCell ref="D16:R21"/>
    <mergeCell ref="B40:B45"/>
    <mergeCell ref="D40:R45"/>
    <mergeCell ref="B22:B27"/>
    <mergeCell ref="D22:R27"/>
    <mergeCell ref="B28:B33"/>
    <mergeCell ref="D28:R33"/>
    <mergeCell ref="B34:B39"/>
    <mergeCell ref="D34:R39"/>
  </mergeCells>
  <pageMargins left="0.7" right="0.7" top="0.75" bottom="0.75" header="0.3" footer="0.3"/>
  <pageSetup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3CA52-7AC3-48F1-9B56-5F5A58BAD7AF}">
  <sheetPr>
    <tabColor theme="0" tint="-4.9989318521683403E-2"/>
  </sheetPr>
  <dimension ref="A1:S58"/>
  <sheetViews>
    <sheetView showGridLines="0" topLeftCell="A7" zoomScale="50" zoomScaleNormal="50" workbookViewId="0">
      <selection activeCell="K41" sqref="K41:K46"/>
    </sheetView>
  </sheetViews>
  <sheetFormatPr baseColWidth="10" defaultColWidth="9" defaultRowHeight="13" x14ac:dyDescent="0.15"/>
  <cols>
    <col min="1" max="1" width="9" style="11"/>
    <col min="2" max="2" width="20.6640625" style="11" customWidth="1"/>
    <col min="3" max="3" width="18.33203125" style="11" customWidth="1"/>
    <col min="4" max="6" width="15.6640625" style="85" customWidth="1"/>
    <col min="7" max="8" width="15.6640625" style="11" customWidth="1"/>
    <col min="9" max="9" width="20.5" style="11" customWidth="1"/>
    <col min="10" max="10" width="15.6640625" style="62" customWidth="1"/>
    <col min="11" max="11" width="15.6640625" style="11" customWidth="1"/>
    <col min="12" max="12" width="22" style="11" customWidth="1"/>
    <col min="13" max="17" width="15.6640625" style="11" customWidth="1"/>
    <col min="18" max="18" width="60.1640625" style="11" customWidth="1"/>
    <col min="19" max="16384" width="9" style="11"/>
  </cols>
  <sheetData>
    <row r="1" spans="1:19" customFormat="1" ht="14" x14ac:dyDescent="0.15">
      <c r="A1" s="12" t="s">
        <v>798</v>
      </c>
    </row>
    <row r="2" spans="1:19" ht="38.25" customHeight="1" x14ac:dyDescent="0.15">
      <c r="A2" s="287"/>
      <c r="B2" s="287"/>
      <c r="C2" s="287"/>
      <c r="D2" s="287"/>
      <c r="E2" s="287"/>
      <c r="F2" s="11"/>
      <c r="J2" s="11"/>
    </row>
    <row r="3" spans="1:19" x14ac:dyDescent="0.15">
      <c r="D3" s="11"/>
      <c r="E3" s="11"/>
      <c r="F3" s="11"/>
      <c r="J3" s="11"/>
    </row>
    <row r="4" spans="1:19" ht="75" customHeight="1" x14ac:dyDescent="0.15">
      <c r="B4" s="44" t="s">
        <v>773</v>
      </c>
      <c r="C4" s="44" t="s">
        <v>466</v>
      </c>
      <c r="D4" s="44" t="s">
        <v>774</v>
      </c>
      <c r="E4" s="44" t="s">
        <v>775</v>
      </c>
      <c r="F4" s="44" t="s">
        <v>776</v>
      </c>
      <c r="G4" s="44" t="s">
        <v>777</v>
      </c>
      <c r="H4" s="44" t="s">
        <v>778</v>
      </c>
      <c r="I4" s="44" t="s">
        <v>779</v>
      </c>
      <c r="J4" s="44" t="s">
        <v>780</v>
      </c>
      <c r="K4" s="44" t="s">
        <v>781</v>
      </c>
      <c r="L4" s="44" t="s">
        <v>782</v>
      </c>
      <c r="M4" s="44" t="s">
        <v>783</v>
      </c>
      <c r="N4" s="44" t="s">
        <v>784</v>
      </c>
      <c r="O4" s="44" t="s">
        <v>785</v>
      </c>
      <c r="P4" s="44" t="s">
        <v>786</v>
      </c>
      <c r="Q4" s="44" t="s">
        <v>787</v>
      </c>
      <c r="R4" s="44" t="s">
        <v>236</v>
      </c>
    </row>
    <row r="5" spans="1:19" ht="13.5" customHeight="1" x14ac:dyDescent="0.15">
      <c r="B5" s="269" t="s">
        <v>799</v>
      </c>
      <c r="C5" s="79" t="s">
        <v>789</v>
      </c>
      <c r="D5" s="80">
        <v>122000</v>
      </c>
      <c r="E5" s="80">
        <v>122000</v>
      </c>
      <c r="F5" s="80">
        <v>0</v>
      </c>
      <c r="G5" s="266" t="s">
        <v>800</v>
      </c>
      <c r="H5" s="266" t="s">
        <v>800</v>
      </c>
      <c r="I5" s="266" t="s">
        <v>801</v>
      </c>
      <c r="J5" s="270">
        <v>1024621.77</v>
      </c>
      <c r="K5" s="284">
        <v>8.4</v>
      </c>
      <c r="L5" s="266" t="s">
        <v>802</v>
      </c>
      <c r="M5" s="266" t="s">
        <v>803</v>
      </c>
      <c r="N5" s="266" t="s">
        <v>804</v>
      </c>
      <c r="O5" s="266" t="s">
        <v>805</v>
      </c>
      <c r="P5" s="266" t="s">
        <v>806</v>
      </c>
      <c r="Q5" s="266" t="s">
        <v>807</v>
      </c>
      <c r="R5" s="266" t="s">
        <v>808</v>
      </c>
      <c r="S5" s="81"/>
    </row>
    <row r="6" spans="1:19" ht="13.5" customHeight="1" x14ac:dyDescent="0.15">
      <c r="B6" s="269"/>
      <c r="C6" s="79" t="s">
        <v>790</v>
      </c>
      <c r="D6" s="164">
        <v>103136</v>
      </c>
      <c r="E6" s="164">
        <v>103136</v>
      </c>
      <c r="F6" s="80">
        <v>0</v>
      </c>
      <c r="G6" s="267"/>
      <c r="H6" s="267"/>
      <c r="I6" s="267"/>
      <c r="J6" s="271"/>
      <c r="K6" s="285"/>
      <c r="L6" s="267"/>
      <c r="M6" s="267"/>
      <c r="N6" s="267"/>
      <c r="O6" s="267"/>
      <c r="P6" s="267"/>
      <c r="Q6" s="267"/>
      <c r="R6" s="267"/>
      <c r="S6" s="81"/>
    </row>
    <row r="7" spans="1:19" ht="13.5" customHeight="1" x14ac:dyDescent="0.15">
      <c r="B7" s="269"/>
      <c r="C7" s="79">
        <v>2020</v>
      </c>
      <c r="D7" s="80">
        <v>0</v>
      </c>
      <c r="E7" s="80">
        <v>0</v>
      </c>
      <c r="F7" s="80">
        <v>0</v>
      </c>
      <c r="G7" s="267"/>
      <c r="H7" s="267"/>
      <c r="I7" s="267"/>
      <c r="J7" s="271"/>
      <c r="K7" s="285"/>
      <c r="L7" s="267"/>
      <c r="M7" s="267"/>
      <c r="N7" s="267"/>
      <c r="O7" s="267"/>
      <c r="P7" s="267"/>
      <c r="Q7" s="267"/>
      <c r="R7" s="267"/>
      <c r="S7" s="81"/>
    </row>
    <row r="8" spans="1:19" ht="13.5" customHeight="1" x14ac:dyDescent="0.15">
      <c r="B8" s="269"/>
      <c r="C8" s="79">
        <v>2021</v>
      </c>
      <c r="D8" s="80">
        <v>0</v>
      </c>
      <c r="E8" s="80">
        <v>0</v>
      </c>
      <c r="F8" s="80">
        <v>0</v>
      </c>
      <c r="G8" s="267"/>
      <c r="H8" s="267"/>
      <c r="I8" s="267"/>
      <c r="J8" s="271"/>
      <c r="K8" s="285"/>
      <c r="L8" s="267"/>
      <c r="M8" s="267"/>
      <c r="N8" s="267"/>
      <c r="O8" s="267"/>
      <c r="P8" s="267"/>
      <c r="Q8" s="267"/>
      <c r="R8" s="267"/>
      <c r="S8" s="81"/>
    </row>
    <row r="9" spans="1:19" ht="13.5" customHeight="1" x14ac:dyDescent="0.15">
      <c r="B9" s="269"/>
      <c r="C9" s="79">
        <v>2022</v>
      </c>
      <c r="D9" s="80">
        <v>0</v>
      </c>
      <c r="E9" s="80">
        <v>0</v>
      </c>
      <c r="F9" s="80">
        <v>0</v>
      </c>
      <c r="G9" s="267"/>
      <c r="H9" s="267"/>
      <c r="I9" s="267"/>
      <c r="J9" s="271"/>
      <c r="K9" s="285"/>
      <c r="L9" s="267"/>
      <c r="M9" s="267"/>
      <c r="N9" s="267"/>
      <c r="O9" s="267"/>
      <c r="P9" s="267"/>
      <c r="Q9" s="267"/>
      <c r="R9" s="267"/>
      <c r="S9" s="81"/>
    </row>
    <row r="10" spans="1:19" ht="13.5" customHeight="1" x14ac:dyDescent="0.15">
      <c r="B10" s="269"/>
      <c r="C10" s="79" t="s">
        <v>791</v>
      </c>
      <c r="D10" s="80">
        <v>0</v>
      </c>
      <c r="E10" s="80">
        <v>0</v>
      </c>
      <c r="F10" s="80">
        <v>0</v>
      </c>
      <c r="G10" s="268"/>
      <c r="H10" s="268"/>
      <c r="I10" s="268"/>
      <c r="J10" s="272"/>
      <c r="K10" s="286"/>
      <c r="L10" s="268"/>
      <c r="M10" s="268"/>
      <c r="N10" s="268"/>
      <c r="O10" s="268"/>
      <c r="P10" s="268"/>
      <c r="Q10" s="268"/>
      <c r="R10" s="268"/>
      <c r="S10" s="81"/>
    </row>
    <row r="11" spans="1:19" ht="12.75" customHeight="1" x14ac:dyDescent="0.15">
      <c r="B11" s="269" t="s">
        <v>809</v>
      </c>
      <c r="C11" s="79" t="s">
        <v>789</v>
      </c>
      <c r="D11" s="80">
        <v>0</v>
      </c>
      <c r="E11" s="80">
        <v>0</v>
      </c>
      <c r="F11" s="80">
        <v>0</v>
      </c>
      <c r="G11" s="266" t="s">
        <v>800</v>
      </c>
      <c r="H11" s="266" t="s">
        <v>800</v>
      </c>
      <c r="I11" s="266" t="s">
        <v>810</v>
      </c>
      <c r="J11" s="270">
        <v>994609.51</v>
      </c>
      <c r="K11" s="266">
        <v>3.98</v>
      </c>
      <c r="L11" s="266" t="s">
        <v>802</v>
      </c>
      <c r="M11" s="266" t="s">
        <v>811</v>
      </c>
      <c r="N11" s="266" t="s">
        <v>812</v>
      </c>
      <c r="O11" s="266" t="s">
        <v>813</v>
      </c>
      <c r="P11" s="266" t="s">
        <v>814</v>
      </c>
      <c r="Q11" s="266" t="s">
        <v>815</v>
      </c>
      <c r="R11" s="266" t="s">
        <v>816</v>
      </c>
      <c r="S11" s="81"/>
    </row>
    <row r="12" spans="1:19" ht="12.75" customHeight="1" x14ac:dyDescent="0.15">
      <c r="B12" s="269"/>
      <c r="C12" s="79" t="s">
        <v>790</v>
      </c>
      <c r="D12" s="80">
        <v>0</v>
      </c>
      <c r="E12" s="80">
        <v>0</v>
      </c>
      <c r="F12" s="80"/>
      <c r="G12" s="267"/>
      <c r="H12" s="267"/>
      <c r="I12" s="267"/>
      <c r="J12" s="271"/>
      <c r="K12" s="267"/>
      <c r="L12" s="267"/>
      <c r="M12" s="267"/>
      <c r="N12" s="267"/>
      <c r="O12" s="267"/>
      <c r="P12" s="267"/>
      <c r="Q12" s="267"/>
      <c r="R12" s="267"/>
      <c r="S12" s="81"/>
    </row>
    <row r="13" spans="1:19" ht="12.75" customHeight="1" x14ac:dyDescent="0.15">
      <c r="B13" s="269"/>
      <c r="C13" s="79">
        <v>2020</v>
      </c>
      <c r="D13" s="80">
        <v>250000</v>
      </c>
      <c r="E13" s="80">
        <v>250000</v>
      </c>
      <c r="F13" s="80">
        <v>0</v>
      </c>
      <c r="G13" s="267"/>
      <c r="H13" s="267"/>
      <c r="I13" s="267"/>
      <c r="J13" s="271"/>
      <c r="K13" s="267"/>
      <c r="L13" s="267"/>
      <c r="M13" s="267"/>
      <c r="N13" s="267"/>
      <c r="O13" s="267"/>
      <c r="P13" s="267"/>
      <c r="Q13" s="267"/>
      <c r="R13" s="267"/>
      <c r="S13" s="81"/>
    </row>
    <row r="14" spans="1:19" ht="12.75" customHeight="1" x14ac:dyDescent="0.15">
      <c r="B14" s="269"/>
      <c r="C14" s="79">
        <v>2021</v>
      </c>
      <c r="D14" s="80">
        <v>250000</v>
      </c>
      <c r="E14" s="80">
        <v>250000</v>
      </c>
      <c r="F14" s="80">
        <v>0</v>
      </c>
      <c r="G14" s="267"/>
      <c r="H14" s="267"/>
      <c r="I14" s="267"/>
      <c r="J14" s="271"/>
      <c r="K14" s="267"/>
      <c r="L14" s="267"/>
      <c r="M14" s="267"/>
      <c r="N14" s="267"/>
      <c r="O14" s="267"/>
      <c r="P14" s="267"/>
      <c r="Q14" s="267"/>
      <c r="R14" s="267"/>
      <c r="S14" s="81"/>
    </row>
    <row r="15" spans="1:19" ht="12.75" customHeight="1" x14ac:dyDescent="0.15">
      <c r="B15" s="269"/>
      <c r="C15" s="79">
        <v>2022</v>
      </c>
      <c r="D15" s="80">
        <v>0</v>
      </c>
      <c r="E15" s="80">
        <v>0</v>
      </c>
      <c r="F15" s="80">
        <v>0</v>
      </c>
      <c r="G15" s="267"/>
      <c r="H15" s="267"/>
      <c r="I15" s="267"/>
      <c r="J15" s="271"/>
      <c r="K15" s="267"/>
      <c r="L15" s="267"/>
      <c r="M15" s="267"/>
      <c r="N15" s="267"/>
      <c r="O15" s="267"/>
      <c r="P15" s="267"/>
      <c r="Q15" s="267"/>
      <c r="R15" s="267"/>
      <c r="S15" s="81"/>
    </row>
    <row r="16" spans="1:19" ht="12.75" customHeight="1" x14ac:dyDescent="0.15">
      <c r="B16" s="269"/>
      <c r="C16" s="79" t="s">
        <v>791</v>
      </c>
      <c r="D16" s="80">
        <f>SUM(D13:D15)</f>
        <v>500000</v>
      </c>
      <c r="E16" s="80">
        <f>SUM(E13:E15)</f>
        <v>500000</v>
      </c>
      <c r="F16" s="80">
        <f>SUM(F13:F15)</f>
        <v>0</v>
      </c>
      <c r="G16" s="268"/>
      <c r="H16" s="268"/>
      <c r="I16" s="268"/>
      <c r="J16" s="272"/>
      <c r="K16" s="268"/>
      <c r="L16" s="268"/>
      <c r="M16" s="268"/>
      <c r="N16" s="268"/>
      <c r="O16" s="268"/>
      <c r="P16" s="268"/>
      <c r="Q16" s="268"/>
      <c r="R16" s="268"/>
      <c r="S16" s="81"/>
    </row>
    <row r="17" spans="2:19" ht="12.75" customHeight="1" x14ac:dyDescent="0.15">
      <c r="B17" s="269" t="s">
        <v>817</v>
      </c>
      <c r="C17" s="275" t="s">
        <v>818</v>
      </c>
      <c r="D17" s="276"/>
      <c r="E17" s="276"/>
      <c r="F17" s="276"/>
      <c r="G17" s="276"/>
      <c r="H17" s="276"/>
      <c r="I17" s="276"/>
      <c r="J17" s="276"/>
      <c r="K17" s="276"/>
      <c r="L17" s="276"/>
      <c r="M17" s="276"/>
      <c r="N17" s="276"/>
      <c r="O17" s="276"/>
      <c r="P17" s="276"/>
      <c r="Q17" s="276"/>
      <c r="R17" s="277"/>
      <c r="S17" s="81"/>
    </row>
    <row r="18" spans="2:19" ht="12.75" customHeight="1" x14ac:dyDescent="0.15">
      <c r="B18" s="269"/>
      <c r="C18" s="278"/>
      <c r="D18" s="279"/>
      <c r="E18" s="279"/>
      <c r="F18" s="279"/>
      <c r="G18" s="279"/>
      <c r="H18" s="279"/>
      <c r="I18" s="279"/>
      <c r="J18" s="279"/>
      <c r="K18" s="279"/>
      <c r="L18" s="279"/>
      <c r="M18" s="279"/>
      <c r="N18" s="279"/>
      <c r="O18" s="279"/>
      <c r="P18" s="279"/>
      <c r="Q18" s="279"/>
      <c r="R18" s="280"/>
      <c r="S18" s="81"/>
    </row>
    <row r="19" spans="2:19" ht="12.75" customHeight="1" x14ac:dyDescent="0.15">
      <c r="B19" s="269"/>
      <c r="C19" s="278"/>
      <c r="D19" s="279"/>
      <c r="E19" s="279"/>
      <c r="F19" s="279"/>
      <c r="G19" s="279"/>
      <c r="H19" s="279"/>
      <c r="I19" s="279"/>
      <c r="J19" s="279"/>
      <c r="K19" s="279"/>
      <c r="L19" s="279"/>
      <c r="M19" s="279"/>
      <c r="N19" s="279"/>
      <c r="O19" s="279"/>
      <c r="P19" s="279"/>
      <c r="Q19" s="279"/>
      <c r="R19" s="280"/>
      <c r="S19" s="81"/>
    </row>
    <row r="20" spans="2:19" ht="12.75" customHeight="1" x14ac:dyDescent="0.15">
      <c r="B20" s="269"/>
      <c r="C20" s="278"/>
      <c r="D20" s="279"/>
      <c r="E20" s="279"/>
      <c r="F20" s="279"/>
      <c r="G20" s="279"/>
      <c r="H20" s="279"/>
      <c r="I20" s="279"/>
      <c r="J20" s="279"/>
      <c r="K20" s="279"/>
      <c r="L20" s="279"/>
      <c r="M20" s="279"/>
      <c r="N20" s="279"/>
      <c r="O20" s="279"/>
      <c r="P20" s="279"/>
      <c r="Q20" s="279"/>
      <c r="R20" s="280"/>
      <c r="S20" s="81"/>
    </row>
    <row r="21" spans="2:19" ht="12.75" customHeight="1" x14ac:dyDescent="0.15">
      <c r="B21" s="269"/>
      <c r="C21" s="278"/>
      <c r="D21" s="279"/>
      <c r="E21" s="279"/>
      <c r="F21" s="279"/>
      <c r="G21" s="279"/>
      <c r="H21" s="279"/>
      <c r="I21" s="279"/>
      <c r="J21" s="279"/>
      <c r="K21" s="279"/>
      <c r="L21" s="279"/>
      <c r="M21" s="279"/>
      <c r="N21" s="279"/>
      <c r="O21" s="279"/>
      <c r="P21" s="279"/>
      <c r="Q21" s="279"/>
      <c r="R21" s="280"/>
      <c r="S21" s="81"/>
    </row>
    <row r="22" spans="2:19" ht="12.75" customHeight="1" x14ac:dyDescent="0.15">
      <c r="B22" s="269"/>
      <c r="C22" s="281"/>
      <c r="D22" s="282"/>
      <c r="E22" s="282"/>
      <c r="F22" s="282"/>
      <c r="G22" s="282"/>
      <c r="H22" s="282"/>
      <c r="I22" s="282"/>
      <c r="J22" s="282"/>
      <c r="K22" s="282"/>
      <c r="L22" s="282"/>
      <c r="M22" s="282"/>
      <c r="N22" s="282"/>
      <c r="O22" s="282"/>
      <c r="P22" s="282"/>
      <c r="Q22" s="282"/>
      <c r="R22" s="283"/>
      <c r="S22" s="81"/>
    </row>
    <row r="23" spans="2:19" ht="12.75" customHeight="1" x14ac:dyDescent="0.15">
      <c r="B23" s="269" t="s">
        <v>819</v>
      </c>
      <c r="C23" s="79" t="s">
        <v>789</v>
      </c>
      <c r="D23" s="275" t="s">
        <v>1116</v>
      </c>
      <c r="E23" s="276"/>
      <c r="F23" s="276"/>
      <c r="G23" s="276"/>
      <c r="H23" s="276"/>
      <c r="I23" s="276"/>
      <c r="J23" s="276"/>
      <c r="K23" s="276"/>
      <c r="L23" s="276"/>
      <c r="M23" s="276"/>
      <c r="N23" s="276"/>
      <c r="O23" s="276"/>
      <c r="P23" s="276"/>
      <c r="Q23" s="276"/>
      <c r="R23" s="277"/>
      <c r="S23" s="81"/>
    </row>
    <row r="24" spans="2:19" ht="12.75" customHeight="1" x14ac:dyDescent="0.15">
      <c r="B24" s="269"/>
      <c r="C24" s="79" t="s">
        <v>790</v>
      </c>
      <c r="D24" s="278"/>
      <c r="E24" s="279"/>
      <c r="F24" s="279"/>
      <c r="G24" s="279"/>
      <c r="H24" s="279"/>
      <c r="I24" s="279"/>
      <c r="J24" s="279"/>
      <c r="K24" s="279"/>
      <c r="L24" s="279"/>
      <c r="M24" s="279"/>
      <c r="N24" s="279"/>
      <c r="O24" s="279"/>
      <c r="P24" s="279"/>
      <c r="Q24" s="279"/>
      <c r="R24" s="280"/>
      <c r="S24" s="81"/>
    </row>
    <row r="25" spans="2:19" ht="12.75" customHeight="1" x14ac:dyDescent="0.15">
      <c r="B25" s="269"/>
      <c r="C25" s="79">
        <v>2020</v>
      </c>
      <c r="D25" s="278"/>
      <c r="E25" s="279"/>
      <c r="F25" s="279"/>
      <c r="G25" s="279"/>
      <c r="H25" s="279"/>
      <c r="I25" s="279"/>
      <c r="J25" s="279"/>
      <c r="K25" s="279"/>
      <c r="L25" s="279"/>
      <c r="M25" s="279"/>
      <c r="N25" s="279"/>
      <c r="O25" s="279"/>
      <c r="P25" s="279"/>
      <c r="Q25" s="279"/>
      <c r="R25" s="280"/>
      <c r="S25" s="81"/>
    </row>
    <row r="26" spans="2:19" ht="12.75" customHeight="1" x14ac:dyDescent="0.15">
      <c r="B26" s="269"/>
      <c r="C26" s="79">
        <v>2021</v>
      </c>
      <c r="D26" s="278"/>
      <c r="E26" s="279"/>
      <c r="F26" s="279"/>
      <c r="G26" s="279"/>
      <c r="H26" s="279"/>
      <c r="I26" s="279"/>
      <c r="J26" s="279"/>
      <c r="K26" s="279"/>
      <c r="L26" s="279"/>
      <c r="M26" s="279"/>
      <c r="N26" s="279"/>
      <c r="O26" s="279"/>
      <c r="P26" s="279"/>
      <c r="Q26" s="279"/>
      <c r="R26" s="280"/>
      <c r="S26" s="81"/>
    </row>
    <row r="27" spans="2:19" ht="12.75" customHeight="1" x14ac:dyDescent="0.15">
      <c r="B27" s="269"/>
      <c r="C27" s="79">
        <v>2022</v>
      </c>
      <c r="D27" s="278"/>
      <c r="E27" s="279"/>
      <c r="F27" s="279"/>
      <c r="G27" s="279"/>
      <c r="H27" s="279"/>
      <c r="I27" s="279"/>
      <c r="J27" s="279"/>
      <c r="K27" s="279"/>
      <c r="L27" s="279"/>
      <c r="M27" s="279"/>
      <c r="N27" s="279"/>
      <c r="O27" s="279"/>
      <c r="P27" s="279"/>
      <c r="Q27" s="279"/>
      <c r="R27" s="280"/>
      <c r="S27" s="81"/>
    </row>
    <row r="28" spans="2:19" ht="12.75" customHeight="1" x14ac:dyDescent="0.15">
      <c r="B28" s="269"/>
      <c r="C28" s="79" t="s">
        <v>791</v>
      </c>
      <c r="D28" s="281"/>
      <c r="E28" s="282"/>
      <c r="F28" s="282"/>
      <c r="G28" s="282"/>
      <c r="H28" s="282"/>
      <c r="I28" s="282"/>
      <c r="J28" s="282"/>
      <c r="K28" s="282"/>
      <c r="L28" s="282"/>
      <c r="M28" s="282"/>
      <c r="N28" s="282"/>
      <c r="O28" s="282"/>
      <c r="P28" s="282"/>
      <c r="Q28" s="282"/>
      <c r="R28" s="283"/>
      <c r="S28" s="81"/>
    </row>
    <row r="29" spans="2:19" ht="14" x14ac:dyDescent="0.15">
      <c r="B29" s="269" t="s">
        <v>820</v>
      </c>
      <c r="C29" s="79" t="s">
        <v>789</v>
      </c>
      <c r="D29" s="275" t="s">
        <v>821</v>
      </c>
      <c r="E29" s="276"/>
      <c r="F29" s="276"/>
      <c r="G29" s="276"/>
      <c r="H29" s="276"/>
      <c r="I29" s="276"/>
      <c r="J29" s="276"/>
      <c r="K29" s="276"/>
      <c r="L29" s="276"/>
      <c r="M29" s="276"/>
      <c r="N29" s="276"/>
      <c r="O29" s="276"/>
      <c r="P29" s="276"/>
      <c r="Q29" s="276"/>
      <c r="R29" s="277"/>
      <c r="S29" s="81"/>
    </row>
    <row r="30" spans="2:19" ht="14" x14ac:dyDescent="0.15">
      <c r="B30" s="269"/>
      <c r="C30" s="79" t="s">
        <v>790</v>
      </c>
      <c r="D30" s="278"/>
      <c r="E30" s="279"/>
      <c r="F30" s="279"/>
      <c r="G30" s="279"/>
      <c r="H30" s="279"/>
      <c r="I30" s="279"/>
      <c r="J30" s="279"/>
      <c r="K30" s="279"/>
      <c r="L30" s="279"/>
      <c r="M30" s="279"/>
      <c r="N30" s="279"/>
      <c r="O30" s="279"/>
      <c r="P30" s="279"/>
      <c r="Q30" s="279"/>
      <c r="R30" s="280"/>
      <c r="S30" s="81"/>
    </row>
    <row r="31" spans="2:19" x14ac:dyDescent="0.15">
      <c r="B31" s="269"/>
      <c r="C31" s="79">
        <v>2020</v>
      </c>
      <c r="D31" s="278"/>
      <c r="E31" s="279"/>
      <c r="F31" s="279"/>
      <c r="G31" s="279"/>
      <c r="H31" s="279"/>
      <c r="I31" s="279"/>
      <c r="J31" s="279"/>
      <c r="K31" s="279"/>
      <c r="L31" s="279"/>
      <c r="M31" s="279"/>
      <c r="N31" s="279"/>
      <c r="O31" s="279"/>
      <c r="P31" s="279"/>
      <c r="Q31" s="279"/>
      <c r="R31" s="280"/>
      <c r="S31" s="81"/>
    </row>
    <row r="32" spans="2:19" x14ac:dyDescent="0.15">
      <c r="B32" s="269"/>
      <c r="C32" s="79">
        <v>2021</v>
      </c>
      <c r="D32" s="278"/>
      <c r="E32" s="279"/>
      <c r="F32" s="279"/>
      <c r="G32" s="279"/>
      <c r="H32" s="279"/>
      <c r="I32" s="279"/>
      <c r="J32" s="279"/>
      <c r="K32" s="279"/>
      <c r="L32" s="279"/>
      <c r="M32" s="279"/>
      <c r="N32" s="279"/>
      <c r="O32" s="279"/>
      <c r="P32" s="279"/>
      <c r="Q32" s="279"/>
      <c r="R32" s="280"/>
      <c r="S32" s="81"/>
    </row>
    <row r="33" spans="2:19" x14ac:dyDescent="0.15">
      <c r="B33" s="269"/>
      <c r="C33" s="79">
        <v>2022</v>
      </c>
      <c r="D33" s="278"/>
      <c r="E33" s="279"/>
      <c r="F33" s="279"/>
      <c r="G33" s="279"/>
      <c r="H33" s="279"/>
      <c r="I33" s="279"/>
      <c r="J33" s="279"/>
      <c r="K33" s="279"/>
      <c r="L33" s="279"/>
      <c r="M33" s="279"/>
      <c r="N33" s="279"/>
      <c r="O33" s="279"/>
      <c r="P33" s="279"/>
      <c r="Q33" s="279"/>
      <c r="R33" s="280"/>
      <c r="S33" s="81"/>
    </row>
    <row r="34" spans="2:19" ht="14" x14ac:dyDescent="0.15">
      <c r="B34" s="269"/>
      <c r="C34" s="79" t="s">
        <v>791</v>
      </c>
      <c r="D34" s="281"/>
      <c r="E34" s="282"/>
      <c r="F34" s="282"/>
      <c r="G34" s="282"/>
      <c r="H34" s="282"/>
      <c r="I34" s="282"/>
      <c r="J34" s="282"/>
      <c r="K34" s="282"/>
      <c r="L34" s="282"/>
      <c r="M34" s="282"/>
      <c r="N34" s="282"/>
      <c r="O34" s="282"/>
      <c r="P34" s="282"/>
      <c r="Q34" s="282"/>
      <c r="R34" s="283"/>
      <c r="S34" s="81"/>
    </row>
    <row r="35" spans="2:19" ht="16.5" customHeight="1" x14ac:dyDescent="0.15">
      <c r="B35" s="269" t="s">
        <v>822</v>
      </c>
      <c r="C35" s="79" t="s">
        <v>789</v>
      </c>
      <c r="D35" s="82">
        <v>45000</v>
      </c>
      <c r="E35" s="82"/>
      <c r="F35" s="82">
        <v>45000</v>
      </c>
      <c r="G35" s="266" t="s">
        <v>800</v>
      </c>
      <c r="H35" s="266" t="s">
        <v>800</v>
      </c>
      <c r="I35" s="266" t="s">
        <v>810</v>
      </c>
      <c r="J35" s="270">
        <v>1022629.33</v>
      </c>
      <c r="K35" s="266">
        <v>14.52</v>
      </c>
      <c r="L35" s="266" t="s">
        <v>823</v>
      </c>
      <c r="M35" s="266" t="s">
        <v>811</v>
      </c>
      <c r="N35" s="266" t="s">
        <v>812</v>
      </c>
      <c r="O35" s="266" t="s">
        <v>813</v>
      </c>
      <c r="P35" s="266" t="s">
        <v>814</v>
      </c>
      <c r="Q35" s="266" t="s">
        <v>824</v>
      </c>
      <c r="R35" s="266" t="s">
        <v>825</v>
      </c>
      <c r="S35" s="81"/>
    </row>
    <row r="36" spans="2:19" ht="16.5" customHeight="1" x14ac:dyDescent="0.15">
      <c r="B36" s="269"/>
      <c r="C36" s="79" t="s">
        <v>790</v>
      </c>
      <c r="D36" s="82">
        <v>19000</v>
      </c>
      <c r="E36" s="82">
        <v>0</v>
      </c>
      <c r="F36" s="82">
        <v>19000</v>
      </c>
      <c r="G36" s="267"/>
      <c r="H36" s="267"/>
      <c r="I36" s="267"/>
      <c r="J36" s="271"/>
      <c r="K36" s="267"/>
      <c r="L36" s="267"/>
      <c r="M36" s="267"/>
      <c r="N36" s="267"/>
      <c r="O36" s="267"/>
      <c r="P36" s="267"/>
      <c r="Q36" s="267"/>
      <c r="R36" s="267"/>
      <c r="S36" s="81"/>
    </row>
    <row r="37" spans="2:19" ht="16.5" customHeight="1" x14ac:dyDescent="0.15">
      <c r="B37" s="269"/>
      <c r="C37" s="79">
        <v>2020</v>
      </c>
      <c r="D37" s="82">
        <f>SUM(E37:F37)</f>
        <v>45000</v>
      </c>
      <c r="E37" s="82">
        <v>0</v>
      </c>
      <c r="F37" s="82">
        <v>45000</v>
      </c>
      <c r="G37" s="267"/>
      <c r="H37" s="267"/>
      <c r="I37" s="267"/>
      <c r="J37" s="271"/>
      <c r="K37" s="267"/>
      <c r="L37" s="267"/>
      <c r="M37" s="267"/>
      <c r="N37" s="267"/>
      <c r="O37" s="267"/>
      <c r="P37" s="267"/>
      <c r="Q37" s="267"/>
      <c r="R37" s="267"/>
      <c r="S37" s="81"/>
    </row>
    <row r="38" spans="2:19" ht="16.5" customHeight="1" x14ac:dyDescent="0.15">
      <c r="B38" s="269"/>
      <c r="C38" s="79">
        <v>2021</v>
      </c>
      <c r="D38" s="82">
        <f t="shared" ref="D38:D40" si="0">SUM(E38:F38)</f>
        <v>45000</v>
      </c>
      <c r="E38" s="82">
        <v>0</v>
      </c>
      <c r="F38" s="82">
        <v>45000</v>
      </c>
      <c r="G38" s="267"/>
      <c r="H38" s="267"/>
      <c r="I38" s="267"/>
      <c r="J38" s="271"/>
      <c r="K38" s="267"/>
      <c r="L38" s="267"/>
      <c r="M38" s="267"/>
      <c r="N38" s="267"/>
      <c r="O38" s="267"/>
      <c r="P38" s="267"/>
      <c r="Q38" s="267"/>
      <c r="R38" s="267"/>
      <c r="S38" s="81"/>
    </row>
    <row r="39" spans="2:19" ht="16.5" customHeight="1" x14ac:dyDescent="0.15">
      <c r="B39" s="269"/>
      <c r="C39" s="79">
        <v>2022</v>
      </c>
      <c r="D39" s="82">
        <f t="shared" si="0"/>
        <v>45000</v>
      </c>
      <c r="E39" s="82">
        <v>0</v>
      </c>
      <c r="F39" s="82">
        <v>45000</v>
      </c>
      <c r="G39" s="267"/>
      <c r="H39" s="267"/>
      <c r="I39" s="267"/>
      <c r="J39" s="271"/>
      <c r="K39" s="267"/>
      <c r="L39" s="267"/>
      <c r="M39" s="267"/>
      <c r="N39" s="267"/>
      <c r="O39" s="267"/>
      <c r="P39" s="267"/>
      <c r="Q39" s="267"/>
      <c r="R39" s="267"/>
      <c r="S39" s="81"/>
    </row>
    <row r="40" spans="2:19" ht="16.5" customHeight="1" x14ac:dyDescent="0.15">
      <c r="B40" s="269"/>
      <c r="C40" s="79" t="s">
        <v>791</v>
      </c>
      <c r="D40" s="82">
        <f t="shared" si="0"/>
        <v>135000</v>
      </c>
      <c r="E40" s="82">
        <f>SUM(E37:E39)</f>
        <v>0</v>
      </c>
      <c r="F40" s="82">
        <f>SUM(F37:F39)</f>
        <v>135000</v>
      </c>
      <c r="G40" s="268"/>
      <c r="H40" s="268"/>
      <c r="I40" s="268"/>
      <c r="J40" s="272"/>
      <c r="K40" s="268"/>
      <c r="L40" s="268"/>
      <c r="M40" s="268"/>
      <c r="N40" s="268"/>
      <c r="O40" s="268"/>
      <c r="P40" s="268"/>
      <c r="Q40" s="268"/>
      <c r="R40" s="268"/>
      <c r="S40" s="81"/>
    </row>
    <row r="41" spans="2:19" ht="24.75" customHeight="1" x14ac:dyDescent="0.15">
      <c r="B41" s="269" t="s">
        <v>826</v>
      </c>
      <c r="C41" s="79" t="s">
        <v>789</v>
      </c>
      <c r="D41" s="80">
        <v>0</v>
      </c>
      <c r="E41" s="80">
        <v>0</v>
      </c>
      <c r="F41" s="80">
        <v>0</v>
      </c>
      <c r="G41" s="266" t="s">
        <v>800</v>
      </c>
      <c r="H41" s="266" t="s">
        <v>800</v>
      </c>
      <c r="I41" s="266" t="s">
        <v>801</v>
      </c>
      <c r="J41" s="270">
        <v>1143068.47</v>
      </c>
      <c r="K41" s="266">
        <v>3.34</v>
      </c>
      <c r="L41" s="266" t="s">
        <v>827</v>
      </c>
      <c r="M41" s="266" t="s">
        <v>811</v>
      </c>
      <c r="N41" s="266" t="s">
        <v>812</v>
      </c>
      <c r="O41" s="266" t="s">
        <v>813</v>
      </c>
      <c r="P41" s="266" t="s">
        <v>814</v>
      </c>
      <c r="Q41" s="266" t="s">
        <v>824</v>
      </c>
      <c r="R41" s="266" t="s">
        <v>1098</v>
      </c>
      <c r="S41" s="81"/>
    </row>
    <row r="42" spans="2:19" ht="24.75" customHeight="1" x14ac:dyDescent="0.15">
      <c r="B42" s="269"/>
      <c r="C42" s="79" t="s">
        <v>790</v>
      </c>
      <c r="D42" s="80">
        <v>0</v>
      </c>
      <c r="E42" s="80">
        <v>0</v>
      </c>
      <c r="F42" s="80">
        <v>0</v>
      </c>
      <c r="G42" s="267"/>
      <c r="H42" s="267"/>
      <c r="I42" s="267"/>
      <c r="J42" s="271"/>
      <c r="K42" s="267"/>
      <c r="L42" s="267"/>
      <c r="M42" s="267"/>
      <c r="N42" s="267"/>
      <c r="O42" s="267"/>
      <c r="P42" s="267"/>
      <c r="Q42" s="267"/>
      <c r="R42" s="267"/>
      <c r="S42" s="81"/>
    </row>
    <row r="43" spans="2:19" ht="24.75" customHeight="1" x14ac:dyDescent="0.15">
      <c r="B43" s="269"/>
      <c r="C43" s="79">
        <v>2020</v>
      </c>
      <c r="D43" s="80">
        <v>0</v>
      </c>
      <c r="E43" s="80">
        <v>0</v>
      </c>
      <c r="F43" s="80">
        <v>0</v>
      </c>
      <c r="G43" s="267"/>
      <c r="H43" s="267"/>
      <c r="I43" s="267"/>
      <c r="J43" s="271"/>
      <c r="K43" s="267"/>
      <c r="L43" s="267"/>
      <c r="M43" s="267"/>
      <c r="N43" s="267"/>
      <c r="O43" s="267"/>
      <c r="P43" s="267"/>
      <c r="Q43" s="267"/>
      <c r="R43" s="267"/>
      <c r="S43" s="81"/>
    </row>
    <row r="44" spans="2:19" ht="24.75" customHeight="1" x14ac:dyDescent="0.15">
      <c r="B44" s="269"/>
      <c r="C44" s="79">
        <v>2021</v>
      </c>
      <c r="D44" s="80">
        <v>0</v>
      </c>
      <c r="E44" s="80">
        <v>0</v>
      </c>
      <c r="F44" s="80">
        <v>0</v>
      </c>
      <c r="G44" s="267"/>
      <c r="H44" s="267"/>
      <c r="I44" s="267"/>
      <c r="J44" s="271"/>
      <c r="K44" s="267"/>
      <c r="L44" s="267"/>
      <c r="M44" s="267"/>
      <c r="N44" s="267"/>
      <c r="O44" s="267"/>
      <c r="P44" s="267"/>
      <c r="Q44" s="267"/>
      <c r="R44" s="267"/>
      <c r="S44" s="81"/>
    </row>
    <row r="45" spans="2:19" ht="24.75" customHeight="1" x14ac:dyDescent="0.15">
      <c r="B45" s="269"/>
      <c r="C45" s="79">
        <v>2022</v>
      </c>
      <c r="D45" s="164">
        <v>0</v>
      </c>
      <c r="E45" s="164">
        <v>0</v>
      </c>
      <c r="F45" s="80">
        <v>0</v>
      </c>
      <c r="G45" s="267"/>
      <c r="H45" s="267"/>
      <c r="I45" s="267"/>
      <c r="J45" s="271"/>
      <c r="K45" s="267"/>
      <c r="L45" s="267"/>
      <c r="M45" s="267"/>
      <c r="N45" s="267"/>
      <c r="O45" s="267"/>
      <c r="P45" s="267"/>
      <c r="Q45" s="267"/>
      <c r="R45" s="267"/>
      <c r="S45" s="81"/>
    </row>
    <row r="46" spans="2:19" ht="24.75" customHeight="1" x14ac:dyDescent="0.15">
      <c r="B46" s="269"/>
      <c r="C46" s="79" t="s">
        <v>791</v>
      </c>
      <c r="D46" s="164">
        <v>0</v>
      </c>
      <c r="E46" s="164">
        <v>0</v>
      </c>
      <c r="F46" s="80">
        <f t="shared" ref="F46" si="1">SUM(F43:F45)</f>
        <v>0</v>
      </c>
      <c r="G46" s="268"/>
      <c r="H46" s="268"/>
      <c r="I46" s="268"/>
      <c r="J46" s="272"/>
      <c r="K46" s="268"/>
      <c r="L46" s="268"/>
      <c r="M46" s="268"/>
      <c r="N46" s="268"/>
      <c r="O46" s="268"/>
      <c r="P46" s="268"/>
      <c r="Q46" s="268"/>
      <c r="R46" s="268"/>
      <c r="S46" s="81"/>
    </row>
    <row r="47" spans="2:19" ht="24.75" customHeight="1" x14ac:dyDescent="0.15">
      <c r="B47" s="269" t="s">
        <v>828</v>
      </c>
      <c r="C47" s="79" t="s">
        <v>789</v>
      </c>
      <c r="D47" s="80">
        <v>0</v>
      </c>
      <c r="E47" s="80">
        <v>0</v>
      </c>
      <c r="F47" s="80">
        <v>0</v>
      </c>
      <c r="G47" s="266" t="s">
        <v>800</v>
      </c>
      <c r="H47" s="266" t="s">
        <v>800</v>
      </c>
      <c r="I47" s="266" t="s">
        <v>810</v>
      </c>
      <c r="J47" s="270">
        <v>148458.96</v>
      </c>
      <c r="K47" s="266">
        <v>3.2</v>
      </c>
      <c r="L47" s="266" t="s">
        <v>829</v>
      </c>
      <c r="M47" s="266" t="s">
        <v>803</v>
      </c>
      <c r="N47" s="266" t="s">
        <v>830</v>
      </c>
      <c r="O47" s="266" t="s">
        <v>804</v>
      </c>
      <c r="P47" s="266" t="s">
        <v>814</v>
      </c>
      <c r="Q47" s="266" t="s">
        <v>824</v>
      </c>
      <c r="R47" s="266" t="s">
        <v>831</v>
      </c>
      <c r="S47" s="81"/>
    </row>
    <row r="48" spans="2:19" ht="24.75" customHeight="1" x14ac:dyDescent="0.15">
      <c r="B48" s="269"/>
      <c r="C48" s="79" t="s">
        <v>790</v>
      </c>
      <c r="D48" s="80">
        <v>0</v>
      </c>
      <c r="E48" s="80">
        <v>0</v>
      </c>
      <c r="F48" s="80">
        <v>0</v>
      </c>
      <c r="G48" s="267"/>
      <c r="H48" s="267"/>
      <c r="I48" s="267"/>
      <c r="J48" s="271"/>
      <c r="K48" s="267"/>
      <c r="L48" s="267"/>
      <c r="M48" s="267"/>
      <c r="N48" s="267"/>
      <c r="O48" s="267"/>
      <c r="P48" s="267"/>
      <c r="Q48" s="267"/>
      <c r="R48" s="267"/>
      <c r="S48" s="81"/>
    </row>
    <row r="49" spans="2:19" ht="24.75" customHeight="1" x14ac:dyDescent="0.15">
      <c r="B49" s="269"/>
      <c r="C49" s="79">
        <v>2020</v>
      </c>
      <c r="D49" s="80">
        <v>54799.92</v>
      </c>
      <c r="E49" s="80"/>
      <c r="F49" s="168">
        <v>54799.92</v>
      </c>
      <c r="G49" s="273"/>
      <c r="H49" s="267"/>
      <c r="I49" s="267"/>
      <c r="J49" s="271"/>
      <c r="K49" s="267"/>
      <c r="L49" s="267"/>
      <c r="M49" s="267"/>
      <c r="N49" s="267"/>
      <c r="O49" s="267"/>
      <c r="P49" s="267"/>
      <c r="Q49" s="267"/>
      <c r="R49" s="267"/>
      <c r="S49" s="81"/>
    </row>
    <row r="50" spans="2:19" ht="24.75" customHeight="1" x14ac:dyDescent="0.15">
      <c r="B50" s="269"/>
      <c r="C50" s="79">
        <v>2021</v>
      </c>
      <c r="D50" s="80">
        <v>55895.92</v>
      </c>
      <c r="E50" s="80"/>
      <c r="F50" s="168">
        <v>55895.92</v>
      </c>
      <c r="G50" s="273"/>
      <c r="H50" s="267"/>
      <c r="I50" s="267"/>
      <c r="J50" s="271"/>
      <c r="K50" s="267"/>
      <c r="L50" s="267"/>
      <c r="M50" s="267"/>
      <c r="N50" s="267"/>
      <c r="O50" s="267"/>
      <c r="P50" s="267"/>
      <c r="Q50" s="267"/>
      <c r="R50" s="267"/>
      <c r="S50" s="81"/>
    </row>
    <row r="51" spans="2:19" ht="24.75" customHeight="1" x14ac:dyDescent="0.15">
      <c r="B51" s="269"/>
      <c r="C51" s="79">
        <v>2022</v>
      </c>
      <c r="D51" s="80">
        <v>57013.84</v>
      </c>
      <c r="E51" s="80"/>
      <c r="F51" s="168">
        <v>57013.84</v>
      </c>
      <c r="G51" s="273"/>
      <c r="H51" s="267"/>
      <c r="I51" s="267"/>
      <c r="J51" s="271"/>
      <c r="K51" s="267"/>
      <c r="L51" s="267"/>
      <c r="M51" s="267"/>
      <c r="N51" s="267"/>
      <c r="O51" s="267"/>
      <c r="P51" s="267"/>
      <c r="Q51" s="267"/>
      <c r="R51" s="267"/>
      <c r="S51" s="81"/>
    </row>
    <row r="52" spans="2:19" ht="24.75" customHeight="1" x14ac:dyDescent="0.15">
      <c r="B52" s="269"/>
      <c r="C52" s="79" t="s">
        <v>791</v>
      </c>
      <c r="D52" s="80">
        <v>167709.68</v>
      </c>
      <c r="E52" s="129"/>
      <c r="F52" s="168">
        <v>167709.68</v>
      </c>
      <c r="G52" s="274"/>
      <c r="H52" s="268"/>
      <c r="I52" s="268"/>
      <c r="J52" s="272"/>
      <c r="K52" s="268"/>
      <c r="L52" s="268"/>
      <c r="M52" s="268"/>
      <c r="N52" s="268"/>
      <c r="O52" s="268"/>
      <c r="P52" s="268"/>
      <c r="Q52" s="268"/>
      <c r="R52" s="268"/>
      <c r="S52" s="81"/>
    </row>
    <row r="53" spans="2:19" s="84" customFormat="1" ht="12.75" customHeight="1" x14ac:dyDescent="0.15">
      <c r="B53" s="269" t="s">
        <v>832</v>
      </c>
      <c r="C53" s="79" t="s">
        <v>789</v>
      </c>
      <c r="D53" s="184" t="s">
        <v>833</v>
      </c>
      <c r="E53" s="184" t="s">
        <v>834</v>
      </c>
      <c r="F53" s="167">
        <v>0</v>
      </c>
      <c r="G53" s="266" t="s">
        <v>800</v>
      </c>
      <c r="H53" s="266" t="s">
        <v>800</v>
      </c>
      <c r="I53" s="266" t="s">
        <v>835</v>
      </c>
      <c r="J53" s="270">
        <v>148458.96</v>
      </c>
      <c r="K53" s="270">
        <v>2.19</v>
      </c>
      <c r="L53" s="266" t="s">
        <v>802</v>
      </c>
      <c r="M53" s="263" t="s">
        <v>811</v>
      </c>
      <c r="N53" s="266" t="s">
        <v>812</v>
      </c>
      <c r="O53" s="263" t="s">
        <v>804</v>
      </c>
      <c r="P53" s="266" t="s">
        <v>814</v>
      </c>
      <c r="Q53" s="266" t="s">
        <v>824</v>
      </c>
      <c r="R53" s="266" t="s">
        <v>836</v>
      </c>
    </row>
    <row r="54" spans="2:19" s="84" customFormat="1" ht="12.75" customHeight="1" x14ac:dyDescent="0.15">
      <c r="B54" s="269"/>
      <c r="C54" s="79" t="s">
        <v>790</v>
      </c>
      <c r="D54" s="184" t="s">
        <v>837</v>
      </c>
      <c r="E54" s="184" t="s">
        <v>838</v>
      </c>
      <c r="F54" s="165">
        <v>0</v>
      </c>
      <c r="G54" s="267"/>
      <c r="H54" s="267"/>
      <c r="I54" s="267"/>
      <c r="J54" s="271"/>
      <c r="K54" s="271"/>
      <c r="L54" s="267"/>
      <c r="M54" s="264"/>
      <c r="N54" s="267"/>
      <c r="O54" s="264"/>
      <c r="P54" s="267"/>
      <c r="Q54" s="267"/>
      <c r="R54" s="267"/>
    </row>
    <row r="55" spans="2:19" s="84" customFormat="1" ht="12.75" customHeight="1" x14ac:dyDescent="0.15">
      <c r="B55" s="269"/>
      <c r="C55" s="79">
        <v>2020</v>
      </c>
      <c r="D55" s="166">
        <v>0</v>
      </c>
      <c r="E55" s="166">
        <v>0</v>
      </c>
      <c r="F55" s="166">
        <v>0</v>
      </c>
      <c r="G55" s="267"/>
      <c r="H55" s="267"/>
      <c r="I55" s="267"/>
      <c r="J55" s="271"/>
      <c r="K55" s="271"/>
      <c r="L55" s="267"/>
      <c r="M55" s="264"/>
      <c r="N55" s="267"/>
      <c r="O55" s="264"/>
      <c r="P55" s="267"/>
      <c r="Q55" s="267"/>
      <c r="R55" s="267"/>
    </row>
    <row r="56" spans="2:19" s="84" customFormat="1" ht="12.75" customHeight="1" x14ac:dyDescent="0.15">
      <c r="B56" s="269"/>
      <c r="C56" s="79">
        <v>2021</v>
      </c>
      <c r="D56" s="166">
        <v>0</v>
      </c>
      <c r="E56" s="166">
        <v>0</v>
      </c>
      <c r="F56" s="166">
        <v>0</v>
      </c>
      <c r="G56" s="267"/>
      <c r="H56" s="267"/>
      <c r="I56" s="267"/>
      <c r="J56" s="271"/>
      <c r="K56" s="271"/>
      <c r="L56" s="267"/>
      <c r="M56" s="264"/>
      <c r="N56" s="267"/>
      <c r="O56" s="264"/>
      <c r="P56" s="267"/>
      <c r="Q56" s="267"/>
      <c r="R56" s="267"/>
    </row>
    <row r="57" spans="2:19" s="84" customFormat="1" ht="12.75" customHeight="1" x14ac:dyDescent="0.15">
      <c r="B57" s="269"/>
      <c r="C57" s="79">
        <v>2022</v>
      </c>
      <c r="D57" s="166">
        <v>0</v>
      </c>
      <c r="E57" s="166">
        <v>0</v>
      </c>
      <c r="F57" s="166">
        <v>0</v>
      </c>
      <c r="G57" s="267"/>
      <c r="H57" s="267"/>
      <c r="I57" s="267"/>
      <c r="J57" s="271"/>
      <c r="K57" s="271"/>
      <c r="L57" s="267"/>
      <c r="M57" s="264"/>
      <c r="N57" s="267"/>
      <c r="O57" s="264"/>
      <c r="P57" s="267"/>
      <c r="Q57" s="267"/>
      <c r="R57" s="267"/>
    </row>
    <row r="58" spans="2:19" s="84" customFormat="1" ht="12.75" customHeight="1" x14ac:dyDescent="0.15">
      <c r="B58" s="269"/>
      <c r="C58" s="79" t="s">
        <v>791</v>
      </c>
      <c r="D58" s="166">
        <v>0</v>
      </c>
      <c r="E58" s="166">
        <v>0</v>
      </c>
      <c r="F58" s="166">
        <f t="shared" ref="F58" si="2">SUM(F55:F57)</f>
        <v>0</v>
      </c>
      <c r="G58" s="268"/>
      <c r="H58" s="268"/>
      <c r="I58" s="268"/>
      <c r="J58" s="272"/>
      <c r="K58" s="272"/>
      <c r="L58" s="268"/>
      <c r="M58" s="265"/>
      <c r="N58" s="268"/>
      <c r="O58" s="265"/>
      <c r="P58" s="268"/>
      <c r="Q58" s="268"/>
      <c r="R58" s="268"/>
    </row>
  </sheetData>
  <mergeCells count="85">
    <mergeCell ref="O5:O10"/>
    <mergeCell ref="P5:P10"/>
    <mergeCell ref="A2:E2"/>
    <mergeCell ref="B5:B10"/>
    <mergeCell ref="G5:G10"/>
    <mergeCell ref="H5:H10"/>
    <mergeCell ref="I5:I10"/>
    <mergeCell ref="J5:J10"/>
    <mergeCell ref="B17:B22"/>
    <mergeCell ref="C17:R22"/>
    <mergeCell ref="Q5:Q10"/>
    <mergeCell ref="R5:R10"/>
    <mergeCell ref="B11:B16"/>
    <mergeCell ref="G11:G16"/>
    <mergeCell ref="H11:H16"/>
    <mergeCell ref="I11:I16"/>
    <mergeCell ref="J11:J16"/>
    <mergeCell ref="K11:K16"/>
    <mergeCell ref="L11:L16"/>
    <mergeCell ref="M11:M16"/>
    <mergeCell ref="K5:K10"/>
    <mergeCell ref="L5:L10"/>
    <mergeCell ref="M5:M10"/>
    <mergeCell ref="N5:N10"/>
    <mergeCell ref="N11:N16"/>
    <mergeCell ref="O11:O16"/>
    <mergeCell ref="P11:P16"/>
    <mergeCell ref="Q11:Q16"/>
    <mergeCell ref="R11:R16"/>
    <mergeCell ref="B23:B28"/>
    <mergeCell ref="D23:R28"/>
    <mergeCell ref="B29:B34"/>
    <mergeCell ref="D29:R34"/>
    <mergeCell ref="B35:B40"/>
    <mergeCell ref="G35:G40"/>
    <mergeCell ref="H35:H40"/>
    <mergeCell ref="I35:I40"/>
    <mergeCell ref="J35:J40"/>
    <mergeCell ref="K35:K40"/>
    <mergeCell ref="R35:R40"/>
    <mergeCell ref="O35:O40"/>
    <mergeCell ref="P35:P40"/>
    <mergeCell ref="Q35:Q40"/>
    <mergeCell ref="L35:L40"/>
    <mergeCell ref="M35:M40"/>
    <mergeCell ref="N35:N40"/>
    <mergeCell ref="B41:B46"/>
    <mergeCell ref="G41:G46"/>
    <mergeCell ref="H41:H46"/>
    <mergeCell ref="I41:I46"/>
    <mergeCell ref="J41:J46"/>
    <mergeCell ref="O41:O46"/>
    <mergeCell ref="P41:P46"/>
    <mergeCell ref="Q41:Q46"/>
    <mergeCell ref="R41:R46"/>
    <mergeCell ref="B47:B52"/>
    <mergeCell ref="G47:G52"/>
    <mergeCell ref="H47:H52"/>
    <mergeCell ref="I47:I52"/>
    <mergeCell ref="J47:J52"/>
    <mergeCell ref="K47:K52"/>
    <mergeCell ref="K41:K46"/>
    <mergeCell ref="L41:L46"/>
    <mergeCell ref="M41:M46"/>
    <mergeCell ref="N41:N46"/>
    <mergeCell ref="K53:K58"/>
    <mergeCell ref="L53:L58"/>
    <mergeCell ref="M53:M58"/>
    <mergeCell ref="N53:N58"/>
    <mergeCell ref="L47:L52"/>
    <mergeCell ref="M47:M52"/>
    <mergeCell ref="N47:N52"/>
    <mergeCell ref="B53:B58"/>
    <mergeCell ref="G53:G58"/>
    <mergeCell ref="H53:H58"/>
    <mergeCell ref="I53:I58"/>
    <mergeCell ref="J53:J58"/>
    <mergeCell ref="O53:O58"/>
    <mergeCell ref="P53:P58"/>
    <mergeCell ref="Q53:Q58"/>
    <mergeCell ref="R53:R58"/>
    <mergeCell ref="R47:R52"/>
    <mergeCell ref="O47:O52"/>
    <mergeCell ref="P47:P52"/>
    <mergeCell ref="Q47:Q5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B714C-1C25-4A87-A019-6431EDAEFF97}">
  <sheetPr>
    <tabColor theme="0" tint="-4.9989318521683403E-2"/>
  </sheetPr>
  <dimension ref="A1:S213"/>
  <sheetViews>
    <sheetView showGridLines="0" tabSelected="1" zoomScale="60" zoomScaleNormal="60" workbookViewId="0">
      <selection activeCell="D20" sqref="D20"/>
    </sheetView>
  </sheetViews>
  <sheetFormatPr baseColWidth="10" defaultColWidth="9" defaultRowHeight="13" x14ac:dyDescent="0.15"/>
  <cols>
    <col min="1" max="1" width="9" style="14"/>
    <col min="2" max="2" width="20.6640625" style="14" customWidth="1"/>
    <col min="3" max="3" width="24" style="14" customWidth="1"/>
    <col min="4" max="4" width="16.33203125" style="14" customWidth="1"/>
    <col min="5" max="5" width="17.5" style="14" customWidth="1"/>
    <col min="6" max="8" width="15.6640625" style="14" customWidth="1"/>
    <col min="9" max="9" width="22.6640625" style="14" customWidth="1"/>
    <col min="10" max="17" width="15.6640625" style="14" customWidth="1"/>
    <col min="18" max="18" width="42.6640625" style="14" customWidth="1"/>
    <col min="19" max="16384" width="9" style="14"/>
  </cols>
  <sheetData>
    <row r="1" spans="1:19" customFormat="1" ht="14" x14ac:dyDescent="0.15">
      <c r="A1" s="12" t="s">
        <v>840</v>
      </c>
    </row>
    <row r="2" spans="1:19" ht="37.5" customHeight="1" x14ac:dyDescent="0.15">
      <c r="A2" s="315"/>
      <c r="B2" s="315"/>
      <c r="C2" s="315"/>
      <c r="D2" s="315"/>
      <c r="E2" s="315"/>
    </row>
    <row r="3" spans="1:19" ht="75" customHeight="1" x14ac:dyDescent="0.15">
      <c r="A3" s="11"/>
      <c r="B3" s="44" t="s">
        <v>773</v>
      </c>
      <c r="C3" s="44" t="s">
        <v>466</v>
      </c>
      <c r="D3" s="44" t="s">
        <v>774</v>
      </c>
      <c r="E3" s="44" t="s">
        <v>775</v>
      </c>
      <c r="F3" s="44" t="s">
        <v>776</v>
      </c>
      <c r="G3" s="44" t="s">
        <v>777</v>
      </c>
      <c r="H3" s="44" t="s">
        <v>778</v>
      </c>
      <c r="I3" s="44" t="s">
        <v>779</v>
      </c>
      <c r="J3" s="44" t="s">
        <v>780</v>
      </c>
      <c r="K3" s="44" t="s">
        <v>781</v>
      </c>
      <c r="L3" s="44" t="s">
        <v>782</v>
      </c>
      <c r="M3" s="44" t="s">
        <v>783</v>
      </c>
      <c r="N3" s="44" t="s">
        <v>784</v>
      </c>
      <c r="O3" s="44" t="s">
        <v>785</v>
      </c>
      <c r="P3" s="44" t="s">
        <v>786</v>
      </c>
      <c r="Q3" s="44" t="s">
        <v>787</v>
      </c>
      <c r="R3" s="44" t="s">
        <v>236</v>
      </c>
      <c r="S3" s="11"/>
    </row>
    <row r="4" spans="1:19" ht="12.75" customHeight="1" x14ac:dyDescent="0.15">
      <c r="A4" s="11"/>
      <c r="B4" s="269" t="s">
        <v>841</v>
      </c>
      <c r="C4" s="79" t="s">
        <v>789</v>
      </c>
      <c r="D4" s="275" t="s">
        <v>1099</v>
      </c>
      <c r="E4" s="276"/>
      <c r="F4" s="276"/>
      <c r="G4" s="276"/>
      <c r="H4" s="276"/>
      <c r="I4" s="276"/>
      <c r="J4" s="276"/>
      <c r="K4" s="276"/>
      <c r="L4" s="276"/>
      <c r="M4" s="276"/>
      <c r="N4" s="276"/>
      <c r="O4" s="276"/>
      <c r="P4" s="276"/>
      <c r="Q4" s="276"/>
      <c r="R4" s="277"/>
      <c r="S4" s="11"/>
    </row>
    <row r="5" spans="1:19" ht="12.75" customHeight="1" x14ac:dyDescent="0.15">
      <c r="A5" s="11"/>
      <c r="B5" s="269"/>
      <c r="C5" s="79" t="s">
        <v>790</v>
      </c>
      <c r="D5" s="278"/>
      <c r="E5" s="301"/>
      <c r="F5" s="301"/>
      <c r="G5" s="301"/>
      <c r="H5" s="301"/>
      <c r="I5" s="301"/>
      <c r="J5" s="301"/>
      <c r="K5" s="301"/>
      <c r="L5" s="301"/>
      <c r="M5" s="301"/>
      <c r="N5" s="301"/>
      <c r="O5" s="301"/>
      <c r="P5" s="301"/>
      <c r="Q5" s="301"/>
      <c r="R5" s="280"/>
      <c r="S5" s="11"/>
    </row>
    <row r="6" spans="1:19" ht="12.75" customHeight="1" x14ac:dyDescent="0.15">
      <c r="A6" s="11"/>
      <c r="B6" s="269"/>
      <c r="C6" s="79">
        <v>2020</v>
      </c>
      <c r="D6" s="278"/>
      <c r="E6" s="301"/>
      <c r="F6" s="301"/>
      <c r="G6" s="301"/>
      <c r="H6" s="301"/>
      <c r="I6" s="301"/>
      <c r="J6" s="301"/>
      <c r="K6" s="301"/>
      <c r="L6" s="301"/>
      <c r="M6" s="301"/>
      <c r="N6" s="301"/>
      <c r="O6" s="301"/>
      <c r="P6" s="301"/>
      <c r="Q6" s="301"/>
      <c r="R6" s="280"/>
      <c r="S6" s="11"/>
    </row>
    <row r="7" spans="1:19" ht="12.75" customHeight="1" x14ac:dyDescent="0.15">
      <c r="A7" s="11"/>
      <c r="B7" s="269"/>
      <c r="C7" s="79">
        <v>2021</v>
      </c>
      <c r="D7" s="278"/>
      <c r="E7" s="301"/>
      <c r="F7" s="301"/>
      <c r="G7" s="301"/>
      <c r="H7" s="301"/>
      <c r="I7" s="301"/>
      <c r="J7" s="301"/>
      <c r="K7" s="301"/>
      <c r="L7" s="301"/>
      <c r="M7" s="301"/>
      <c r="N7" s="301"/>
      <c r="O7" s="301"/>
      <c r="P7" s="301"/>
      <c r="Q7" s="301"/>
      <c r="R7" s="280"/>
      <c r="S7" s="11"/>
    </row>
    <row r="8" spans="1:19" ht="12.75" customHeight="1" x14ac:dyDescent="0.15">
      <c r="A8" s="11"/>
      <c r="B8" s="269"/>
      <c r="C8" s="79">
        <v>2022</v>
      </c>
      <c r="D8" s="278"/>
      <c r="E8" s="301"/>
      <c r="F8" s="301"/>
      <c r="G8" s="301"/>
      <c r="H8" s="301"/>
      <c r="I8" s="301"/>
      <c r="J8" s="301"/>
      <c r="K8" s="301"/>
      <c r="L8" s="301"/>
      <c r="M8" s="301"/>
      <c r="N8" s="301"/>
      <c r="O8" s="301"/>
      <c r="P8" s="301"/>
      <c r="Q8" s="301"/>
      <c r="R8" s="280"/>
      <c r="S8" s="11"/>
    </row>
    <row r="9" spans="1:19" ht="12.75" customHeight="1" x14ac:dyDescent="0.15">
      <c r="A9" s="11"/>
      <c r="B9" s="269"/>
      <c r="C9" s="79" t="s">
        <v>791</v>
      </c>
      <c r="D9" s="281"/>
      <c r="E9" s="282"/>
      <c r="F9" s="282"/>
      <c r="G9" s="282"/>
      <c r="H9" s="282"/>
      <c r="I9" s="282"/>
      <c r="J9" s="282"/>
      <c r="K9" s="282"/>
      <c r="L9" s="282"/>
      <c r="M9" s="282"/>
      <c r="N9" s="282"/>
      <c r="O9" s="282"/>
      <c r="P9" s="282"/>
      <c r="Q9" s="282"/>
      <c r="R9" s="283"/>
      <c r="S9" s="11"/>
    </row>
    <row r="10" spans="1:19" ht="12.75" customHeight="1" x14ac:dyDescent="0.15">
      <c r="A10" s="11"/>
      <c r="B10" s="269" t="s">
        <v>842</v>
      </c>
      <c r="C10" s="79" t="s">
        <v>789</v>
      </c>
      <c r="D10" s="275" t="s">
        <v>843</v>
      </c>
      <c r="E10" s="276"/>
      <c r="F10" s="276"/>
      <c r="G10" s="276"/>
      <c r="H10" s="276"/>
      <c r="I10" s="276"/>
      <c r="J10" s="276"/>
      <c r="K10" s="276"/>
      <c r="L10" s="276"/>
      <c r="M10" s="276"/>
      <c r="N10" s="276"/>
      <c r="O10" s="276"/>
      <c r="P10" s="276"/>
      <c r="Q10" s="276"/>
      <c r="R10" s="277"/>
      <c r="S10" s="11"/>
    </row>
    <row r="11" spans="1:19" ht="14" x14ac:dyDescent="0.15">
      <c r="A11" s="11"/>
      <c r="B11" s="269"/>
      <c r="C11" s="79" t="s">
        <v>790</v>
      </c>
      <c r="D11" s="278"/>
      <c r="E11" s="301"/>
      <c r="F11" s="301"/>
      <c r="G11" s="301"/>
      <c r="H11" s="301"/>
      <c r="I11" s="301"/>
      <c r="J11" s="301"/>
      <c r="K11" s="301"/>
      <c r="L11" s="301"/>
      <c r="M11" s="301"/>
      <c r="N11" s="301"/>
      <c r="O11" s="301"/>
      <c r="P11" s="301"/>
      <c r="Q11" s="301"/>
      <c r="R11" s="280"/>
      <c r="S11" s="11"/>
    </row>
    <row r="12" spans="1:19" x14ac:dyDescent="0.15">
      <c r="A12" s="11"/>
      <c r="B12" s="269"/>
      <c r="C12" s="79">
        <v>2020</v>
      </c>
      <c r="D12" s="278"/>
      <c r="E12" s="301"/>
      <c r="F12" s="301"/>
      <c r="G12" s="301"/>
      <c r="H12" s="301"/>
      <c r="I12" s="301"/>
      <c r="J12" s="301"/>
      <c r="K12" s="301"/>
      <c r="L12" s="301"/>
      <c r="M12" s="301"/>
      <c r="N12" s="301"/>
      <c r="O12" s="301"/>
      <c r="P12" s="301"/>
      <c r="Q12" s="301"/>
      <c r="R12" s="280"/>
      <c r="S12" s="11"/>
    </row>
    <row r="13" spans="1:19" x14ac:dyDescent="0.15">
      <c r="A13" s="11"/>
      <c r="B13" s="269"/>
      <c r="C13" s="79">
        <v>2021</v>
      </c>
      <c r="D13" s="278"/>
      <c r="E13" s="301"/>
      <c r="F13" s="301"/>
      <c r="G13" s="301"/>
      <c r="H13" s="301"/>
      <c r="I13" s="301"/>
      <c r="J13" s="301"/>
      <c r="K13" s="301"/>
      <c r="L13" s="301"/>
      <c r="M13" s="301"/>
      <c r="N13" s="301"/>
      <c r="O13" s="301"/>
      <c r="P13" s="301"/>
      <c r="Q13" s="301"/>
      <c r="R13" s="280"/>
      <c r="S13" s="11"/>
    </row>
    <row r="14" spans="1:19" x14ac:dyDescent="0.15">
      <c r="A14" s="11"/>
      <c r="B14" s="269"/>
      <c r="C14" s="79">
        <v>2022</v>
      </c>
      <c r="D14" s="278"/>
      <c r="E14" s="301"/>
      <c r="F14" s="301"/>
      <c r="G14" s="301"/>
      <c r="H14" s="301"/>
      <c r="I14" s="301"/>
      <c r="J14" s="301"/>
      <c r="K14" s="301"/>
      <c r="L14" s="301"/>
      <c r="M14" s="301"/>
      <c r="N14" s="301"/>
      <c r="O14" s="301"/>
      <c r="P14" s="301"/>
      <c r="Q14" s="301"/>
      <c r="R14" s="280"/>
      <c r="S14" s="11"/>
    </row>
    <row r="15" spans="1:19" ht="14" x14ac:dyDescent="0.15">
      <c r="A15" s="11"/>
      <c r="B15" s="269"/>
      <c r="C15" s="79" t="s">
        <v>791</v>
      </c>
      <c r="D15" s="281"/>
      <c r="E15" s="282"/>
      <c r="F15" s="282"/>
      <c r="G15" s="282"/>
      <c r="H15" s="282"/>
      <c r="I15" s="282"/>
      <c r="J15" s="282"/>
      <c r="K15" s="282"/>
      <c r="L15" s="282"/>
      <c r="M15" s="282"/>
      <c r="N15" s="282"/>
      <c r="O15" s="282"/>
      <c r="P15" s="282"/>
      <c r="Q15" s="282"/>
      <c r="R15" s="283"/>
      <c r="S15" s="11"/>
    </row>
    <row r="16" spans="1:19" ht="18.75" customHeight="1" x14ac:dyDescent="0.15">
      <c r="A16" s="11"/>
      <c r="B16" s="269" t="s">
        <v>844</v>
      </c>
      <c r="C16" s="79" t="s">
        <v>789</v>
      </c>
      <c r="D16" s="169">
        <v>458000</v>
      </c>
      <c r="E16" s="169">
        <v>458000</v>
      </c>
      <c r="F16" s="80" t="s">
        <v>1100</v>
      </c>
      <c r="G16" s="130">
        <v>6</v>
      </c>
      <c r="H16" s="169">
        <v>76333</v>
      </c>
      <c r="I16" s="266" t="s">
        <v>845</v>
      </c>
      <c r="J16" s="316">
        <v>872292.38</v>
      </c>
      <c r="K16" s="270">
        <v>0.48</v>
      </c>
      <c r="L16" s="266" t="s">
        <v>802</v>
      </c>
      <c r="M16" s="266" t="s">
        <v>811</v>
      </c>
      <c r="N16" s="266" t="s">
        <v>846</v>
      </c>
      <c r="O16" s="266" t="s">
        <v>847</v>
      </c>
      <c r="P16" s="266" t="s">
        <v>848</v>
      </c>
      <c r="Q16" s="266" t="s">
        <v>849</v>
      </c>
      <c r="R16" s="291" t="s">
        <v>850</v>
      </c>
      <c r="S16" s="11"/>
    </row>
    <row r="17" spans="1:19" ht="18.75" customHeight="1" x14ac:dyDescent="0.15">
      <c r="A17" s="11"/>
      <c r="B17" s="269"/>
      <c r="C17" s="79" t="s">
        <v>790</v>
      </c>
      <c r="D17" s="169">
        <v>350191</v>
      </c>
      <c r="E17" s="169">
        <v>350191</v>
      </c>
      <c r="F17" s="80" t="s">
        <v>1100</v>
      </c>
      <c r="G17" s="130">
        <v>6</v>
      </c>
      <c r="H17" s="169">
        <v>58365</v>
      </c>
      <c r="I17" s="288"/>
      <c r="J17" s="317"/>
      <c r="K17" s="288"/>
      <c r="L17" s="288"/>
      <c r="M17" s="288"/>
      <c r="N17" s="288"/>
      <c r="O17" s="288"/>
      <c r="P17" s="288"/>
      <c r="Q17" s="288"/>
      <c r="R17" s="313"/>
      <c r="S17" s="11"/>
    </row>
    <row r="18" spans="1:19" ht="23.25" customHeight="1" x14ac:dyDescent="0.15">
      <c r="A18" s="11"/>
      <c r="B18" s="269"/>
      <c r="C18" s="79">
        <v>2020</v>
      </c>
      <c r="D18" s="169">
        <v>1832933</v>
      </c>
      <c r="E18" s="169">
        <v>1832933</v>
      </c>
      <c r="F18" s="80" t="s">
        <v>1100</v>
      </c>
      <c r="G18" s="130">
        <v>15</v>
      </c>
      <c r="H18" s="169">
        <v>122196</v>
      </c>
      <c r="I18" s="288"/>
      <c r="J18" s="317"/>
      <c r="K18" s="288"/>
      <c r="L18" s="288"/>
      <c r="M18" s="288"/>
      <c r="N18" s="288"/>
      <c r="O18" s="288"/>
      <c r="P18" s="288"/>
      <c r="Q18" s="288"/>
      <c r="R18" s="313"/>
      <c r="S18" s="62"/>
    </row>
    <row r="19" spans="1:19" ht="23.25" customHeight="1" x14ac:dyDescent="0.15">
      <c r="A19" s="11"/>
      <c r="B19" s="269"/>
      <c r="C19" s="79">
        <v>2021</v>
      </c>
      <c r="D19" s="169">
        <v>5345970</v>
      </c>
      <c r="E19" s="169">
        <v>5345970</v>
      </c>
      <c r="F19" s="80" t="s">
        <v>1100</v>
      </c>
      <c r="G19" s="130">
        <v>40.799999999999997</v>
      </c>
      <c r="H19" s="169">
        <v>131029</v>
      </c>
      <c r="I19" s="288"/>
      <c r="J19" s="317"/>
      <c r="K19" s="288"/>
      <c r="L19" s="288"/>
      <c r="M19" s="288"/>
      <c r="N19" s="288"/>
      <c r="O19" s="288"/>
      <c r="P19" s="288"/>
      <c r="Q19" s="288"/>
      <c r="R19" s="313"/>
      <c r="S19" s="11"/>
    </row>
    <row r="20" spans="1:19" ht="23.25" customHeight="1" x14ac:dyDescent="0.15">
      <c r="A20" s="11"/>
      <c r="B20" s="269"/>
      <c r="C20" s="79">
        <v>2022</v>
      </c>
      <c r="D20" s="169">
        <v>5345970</v>
      </c>
      <c r="E20" s="169">
        <v>5345970</v>
      </c>
      <c r="F20" s="80" t="s">
        <v>1100</v>
      </c>
      <c r="G20" s="130">
        <v>40.799999999999997</v>
      </c>
      <c r="H20" s="169">
        <v>131029</v>
      </c>
      <c r="I20" s="288"/>
      <c r="J20" s="317"/>
      <c r="K20" s="288"/>
      <c r="L20" s="288"/>
      <c r="M20" s="288"/>
      <c r="N20" s="288"/>
      <c r="O20" s="288"/>
      <c r="P20" s="288"/>
      <c r="Q20" s="288"/>
      <c r="R20" s="313"/>
      <c r="S20" s="11"/>
    </row>
    <row r="21" spans="1:19" ht="23.25" customHeight="1" x14ac:dyDescent="0.15">
      <c r="A21" s="11"/>
      <c r="B21" s="269"/>
      <c r="C21" s="79" t="s">
        <v>791</v>
      </c>
      <c r="D21" s="169">
        <v>12524873</v>
      </c>
      <c r="E21" s="169">
        <v>12524873</v>
      </c>
      <c r="F21" s="80" t="s">
        <v>1100</v>
      </c>
      <c r="G21" s="130">
        <v>96.6</v>
      </c>
      <c r="H21" s="169">
        <v>129657</v>
      </c>
      <c r="I21" s="289"/>
      <c r="J21" s="318"/>
      <c r="K21" s="289"/>
      <c r="L21" s="289"/>
      <c r="M21" s="289"/>
      <c r="N21" s="289"/>
      <c r="O21" s="289"/>
      <c r="P21" s="289"/>
      <c r="Q21" s="289"/>
      <c r="R21" s="314"/>
      <c r="S21" s="11"/>
    </row>
    <row r="22" spans="1:19" ht="12.75" customHeight="1" x14ac:dyDescent="0.15">
      <c r="A22" s="11"/>
      <c r="B22" s="269" t="s">
        <v>851</v>
      </c>
      <c r="C22" s="79" t="s">
        <v>789</v>
      </c>
      <c r="D22" s="275" t="s">
        <v>1128</v>
      </c>
      <c r="E22" s="276"/>
      <c r="F22" s="276"/>
      <c r="G22" s="276"/>
      <c r="H22" s="276"/>
      <c r="I22" s="276"/>
      <c r="J22" s="276"/>
      <c r="K22" s="276"/>
      <c r="L22" s="276"/>
      <c r="M22" s="276"/>
      <c r="N22" s="276"/>
      <c r="O22" s="276"/>
      <c r="P22" s="276"/>
      <c r="Q22" s="276"/>
      <c r="R22" s="277"/>
      <c r="S22" s="11"/>
    </row>
    <row r="23" spans="1:19" ht="12.75" customHeight="1" x14ac:dyDescent="0.15">
      <c r="A23" s="11"/>
      <c r="B23" s="269"/>
      <c r="C23" s="79" t="s">
        <v>790</v>
      </c>
      <c r="D23" s="278"/>
      <c r="E23" s="301"/>
      <c r="F23" s="301"/>
      <c r="G23" s="301"/>
      <c r="H23" s="301"/>
      <c r="I23" s="301"/>
      <c r="J23" s="301"/>
      <c r="K23" s="301"/>
      <c r="L23" s="301"/>
      <c r="M23" s="301"/>
      <c r="N23" s="301"/>
      <c r="O23" s="301"/>
      <c r="P23" s="301"/>
      <c r="Q23" s="301"/>
      <c r="R23" s="280"/>
      <c r="S23" s="11"/>
    </row>
    <row r="24" spans="1:19" ht="12.75" customHeight="1" x14ac:dyDescent="0.15">
      <c r="A24" s="11"/>
      <c r="B24" s="269"/>
      <c r="C24" s="79">
        <v>2020</v>
      </c>
      <c r="D24" s="278"/>
      <c r="E24" s="301"/>
      <c r="F24" s="301"/>
      <c r="G24" s="301"/>
      <c r="H24" s="301"/>
      <c r="I24" s="301"/>
      <c r="J24" s="301"/>
      <c r="K24" s="301"/>
      <c r="L24" s="301"/>
      <c r="M24" s="301"/>
      <c r="N24" s="301"/>
      <c r="O24" s="301"/>
      <c r="P24" s="301"/>
      <c r="Q24" s="301"/>
      <c r="R24" s="280"/>
      <c r="S24" s="11"/>
    </row>
    <row r="25" spans="1:19" ht="12.75" customHeight="1" x14ac:dyDescent="0.15">
      <c r="A25" s="11"/>
      <c r="B25" s="269"/>
      <c r="C25" s="79">
        <v>2021</v>
      </c>
      <c r="D25" s="278"/>
      <c r="E25" s="301"/>
      <c r="F25" s="301"/>
      <c r="G25" s="301"/>
      <c r="H25" s="301"/>
      <c r="I25" s="301"/>
      <c r="J25" s="301"/>
      <c r="K25" s="301"/>
      <c r="L25" s="301"/>
      <c r="M25" s="301"/>
      <c r="N25" s="301"/>
      <c r="O25" s="301"/>
      <c r="P25" s="301"/>
      <c r="Q25" s="301"/>
      <c r="R25" s="280"/>
      <c r="S25" s="11"/>
    </row>
    <row r="26" spans="1:19" ht="12.75" customHeight="1" x14ac:dyDescent="0.15">
      <c r="A26" s="11"/>
      <c r="B26" s="269"/>
      <c r="C26" s="79">
        <v>2022</v>
      </c>
      <c r="D26" s="278"/>
      <c r="E26" s="301"/>
      <c r="F26" s="301"/>
      <c r="G26" s="301"/>
      <c r="H26" s="301"/>
      <c r="I26" s="301"/>
      <c r="J26" s="301"/>
      <c r="K26" s="301"/>
      <c r="L26" s="301"/>
      <c r="M26" s="301"/>
      <c r="N26" s="301"/>
      <c r="O26" s="301"/>
      <c r="P26" s="301"/>
      <c r="Q26" s="301"/>
      <c r="R26" s="280"/>
      <c r="S26" s="11"/>
    </row>
    <row r="27" spans="1:19" ht="12.75" customHeight="1" x14ac:dyDescent="0.15">
      <c r="A27" s="11"/>
      <c r="B27" s="269"/>
      <c r="C27" s="79" t="s">
        <v>791</v>
      </c>
      <c r="D27" s="281"/>
      <c r="E27" s="282"/>
      <c r="F27" s="282"/>
      <c r="G27" s="282"/>
      <c r="H27" s="282"/>
      <c r="I27" s="282"/>
      <c r="J27" s="282"/>
      <c r="K27" s="282"/>
      <c r="L27" s="282"/>
      <c r="M27" s="282"/>
      <c r="N27" s="282"/>
      <c r="O27" s="282"/>
      <c r="P27" s="282"/>
      <c r="Q27" s="282"/>
      <c r="R27" s="283"/>
      <c r="S27" s="11"/>
    </row>
    <row r="28" spans="1:19" ht="12.75" customHeight="1" x14ac:dyDescent="0.15">
      <c r="A28" s="11"/>
      <c r="B28" s="269" t="s">
        <v>852</v>
      </c>
      <c r="C28" s="79" t="s">
        <v>789</v>
      </c>
      <c r="D28" s="275" t="s">
        <v>853</v>
      </c>
      <c r="E28" s="276"/>
      <c r="F28" s="276"/>
      <c r="G28" s="276"/>
      <c r="H28" s="276"/>
      <c r="I28" s="276"/>
      <c r="J28" s="276"/>
      <c r="K28" s="276"/>
      <c r="L28" s="276"/>
      <c r="M28" s="276"/>
      <c r="N28" s="276"/>
      <c r="O28" s="276"/>
      <c r="P28" s="276"/>
      <c r="Q28" s="276"/>
      <c r="R28" s="277"/>
      <c r="S28" s="11"/>
    </row>
    <row r="29" spans="1:19" ht="12.75" customHeight="1" x14ac:dyDescent="0.15">
      <c r="A29" s="11"/>
      <c r="B29" s="269"/>
      <c r="C29" s="79" t="s">
        <v>790</v>
      </c>
      <c r="D29" s="278"/>
      <c r="E29" s="301"/>
      <c r="F29" s="301"/>
      <c r="G29" s="301"/>
      <c r="H29" s="301"/>
      <c r="I29" s="301"/>
      <c r="J29" s="301"/>
      <c r="K29" s="301"/>
      <c r="L29" s="301"/>
      <c r="M29" s="301"/>
      <c r="N29" s="301"/>
      <c r="O29" s="301"/>
      <c r="P29" s="301"/>
      <c r="Q29" s="301"/>
      <c r="R29" s="280"/>
      <c r="S29" s="11"/>
    </row>
    <row r="30" spans="1:19" ht="12.75" customHeight="1" x14ac:dyDescent="0.15">
      <c r="A30" s="11"/>
      <c r="B30" s="269"/>
      <c r="C30" s="79">
        <v>2020</v>
      </c>
      <c r="D30" s="278"/>
      <c r="E30" s="301"/>
      <c r="F30" s="301"/>
      <c r="G30" s="301"/>
      <c r="H30" s="301"/>
      <c r="I30" s="301"/>
      <c r="J30" s="301"/>
      <c r="K30" s="301"/>
      <c r="L30" s="301"/>
      <c r="M30" s="301"/>
      <c r="N30" s="301"/>
      <c r="O30" s="301"/>
      <c r="P30" s="301"/>
      <c r="Q30" s="301"/>
      <c r="R30" s="280"/>
      <c r="S30" s="11"/>
    </row>
    <row r="31" spans="1:19" ht="12.75" customHeight="1" x14ac:dyDescent="0.15">
      <c r="A31" s="11"/>
      <c r="B31" s="269"/>
      <c r="C31" s="79">
        <v>2021</v>
      </c>
      <c r="D31" s="278"/>
      <c r="E31" s="301"/>
      <c r="F31" s="301"/>
      <c r="G31" s="301"/>
      <c r="H31" s="301"/>
      <c r="I31" s="301"/>
      <c r="J31" s="301"/>
      <c r="K31" s="301"/>
      <c r="L31" s="301"/>
      <c r="M31" s="301"/>
      <c r="N31" s="301"/>
      <c r="O31" s="301"/>
      <c r="P31" s="301"/>
      <c r="Q31" s="301"/>
      <c r="R31" s="280"/>
      <c r="S31" s="11"/>
    </row>
    <row r="32" spans="1:19" ht="12.75" customHeight="1" x14ac:dyDescent="0.15">
      <c r="A32" s="11"/>
      <c r="B32" s="269"/>
      <c r="C32" s="79">
        <v>2022</v>
      </c>
      <c r="D32" s="278"/>
      <c r="E32" s="301"/>
      <c r="F32" s="301"/>
      <c r="G32" s="301"/>
      <c r="H32" s="301"/>
      <c r="I32" s="301"/>
      <c r="J32" s="301"/>
      <c r="K32" s="301"/>
      <c r="L32" s="301"/>
      <c r="M32" s="301"/>
      <c r="N32" s="301"/>
      <c r="O32" s="301"/>
      <c r="P32" s="301"/>
      <c r="Q32" s="301"/>
      <c r="R32" s="280"/>
      <c r="S32" s="11"/>
    </row>
    <row r="33" spans="1:19" ht="12.75" customHeight="1" x14ac:dyDescent="0.15">
      <c r="A33" s="11"/>
      <c r="B33" s="269"/>
      <c r="C33" s="79" t="s">
        <v>791</v>
      </c>
      <c r="D33" s="281"/>
      <c r="E33" s="282"/>
      <c r="F33" s="282"/>
      <c r="G33" s="282"/>
      <c r="H33" s="282"/>
      <c r="I33" s="282"/>
      <c r="J33" s="282"/>
      <c r="K33" s="282"/>
      <c r="L33" s="282"/>
      <c r="M33" s="282"/>
      <c r="N33" s="282"/>
      <c r="O33" s="282"/>
      <c r="P33" s="282"/>
      <c r="Q33" s="282"/>
      <c r="R33" s="283"/>
      <c r="S33" s="11"/>
    </row>
    <row r="34" spans="1:19" ht="12.75" customHeight="1" x14ac:dyDescent="0.15">
      <c r="A34" s="11"/>
      <c r="B34" s="269" t="s">
        <v>854</v>
      </c>
      <c r="C34" s="79" t="s">
        <v>789</v>
      </c>
      <c r="D34" s="86">
        <v>2444130</v>
      </c>
      <c r="E34" s="86">
        <v>2444130</v>
      </c>
      <c r="F34" s="80">
        <v>0</v>
      </c>
      <c r="G34" s="266" t="s">
        <v>800</v>
      </c>
      <c r="H34" s="266" t="s">
        <v>800</v>
      </c>
      <c r="I34" s="266" t="s">
        <v>855</v>
      </c>
      <c r="J34" s="270">
        <v>872292.38</v>
      </c>
      <c r="K34" s="270">
        <v>0.36</v>
      </c>
      <c r="L34" s="266" t="s">
        <v>802</v>
      </c>
      <c r="M34" s="263" t="s">
        <v>803</v>
      </c>
      <c r="N34" s="263" t="s">
        <v>856</v>
      </c>
      <c r="O34" s="263" t="s">
        <v>804</v>
      </c>
      <c r="P34" s="266" t="s">
        <v>857</v>
      </c>
      <c r="Q34" s="263" t="s">
        <v>858</v>
      </c>
      <c r="R34" s="266" t="s">
        <v>859</v>
      </c>
      <c r="S34" s="11"/>
    </row>
    <row r="35" spans="1:19" ht="12.75" customHeight="1" x14ac:dyDescent="0.15">
      <c r="A35" s="11"/>
      <c r="B35" s="269"/>
      <c r="C35" s="79" t="s">
        <v>790</v>
      </c>
      <c r="D35" s="86">
        <v>5096681</v>
      </c>
      <c r="E35" s="86">
        <v>5096681</v>
      </c>
      <c r="F35" s="80">
        <v>0</v>
      </c>
      <c r="G35" s="267"/>
      <c r="H35" s="267"/>
      <c r="I35" s="267"/>
      <c r="J35" s="271"/>
      <c r="K35" s="271"/>
      <c r="L35" s="267"/>
      <c r="M35" s="264"/>
      <c r="N35" s="264"/>
      <c r="O35" s="264"/>
      <c r="P35" s="267"/>
      <c r="Q35" s="264"/>
      <c r="R35" s="288"/>
      <c r="S35" s="11"/>
    </row>
    <row r="36" spans="1:19" ht="12.75" customHeight="1" x14ac:dyDescent="0.15">
      <c r="A36" s="11"/>
      <c r="B36" s="269"/>
      <c r="C36" s="79">
        <v>2020</v>
      </c>
      <c r="D36" s="86">
        <v>2444130</v>
      </c>
      <c r="E36" s="86">
        <v>2444130</v>
      </c>
      <c r="F36" s="80">
        <v>0</v>
      </c>
      <c r="G36" s="267"/>
      <c r="H36" s="267"/>
      <c r="I36" s="267"/>
      <c r="J36" s="271"/>
      <c r="K36" s="271"/>
      <c r="L36" s="267"/>
      <c r="M36" s="264"/>
      <c r="N36" s="264"/>
      <c r="O36" s="264"/>
      <c r="P36" s="267"/>
      <c r="Q36" s="264"/>
      <c r="R36" s="288"/>
      <c r="S36" s="11"/>
    </row>
    <row r="37" spans="1:19" ht="12.75" customHeight="1" x14ac:dyDescent="0.15">
      <c r="A37" s="11"/>
      <c r="B37" s="269"/>
      <c r="C37" s="79">
        <v>2021</v>
      </c>
      <c r="D37" s="86">
        <v>2444130</v>
      </c>
      <c r="E37" s="86">
        <v>2444130</v>
      </c>
      <c r="F37" s="80">
        <v>0</v>
      </c>
      <c r="G37" s="267"/>
      <c r="H37" s="267"/>
      <c r="I37" s="267"/>
      <c r="J37" s="271"/>
      <c r="K37" s="271"/>
      <c r="L37" s="267"/>
      <c r="M37" s="264"/>
      <c r="N37" s="264"/>
      <c r="O37" s="264"/>
      <c r="P37" s="267"/>
      <c r="Q37" s="264"/>
      <c r="R37" s="288"/>
      <c r="S37" s="11"/>
    </row>
    <row r="38" spans="1:19" ht="12.75" customHeight="1" x14ac:dyDescent="0.15">
      <c r="A38" s="11"/>
      <c r="B38" s="269"/>
      <c r="C38" s="79">
        <v>2022</v>
      </c>
      <c r="D38" s="86">
        <v>2444130</v>
      </c>
      <c r="E38" s="86">
        <v>2444130</v>
      </c>
      <c r="F38" s="80">
        <v>0</v>
      </c>
      <c r="G38" s="267"/>
      <c r="H38" s="267"/>
      <c r="I38" s="267"/>
      <c r="J38" s="271"/>
      <c r="K38" s="271"/>
      <c r="L38" s="267"/>
      <c r="M38" s="264"/>
      <c r="N38" s="264"/>
      <c r="O38" s="264"/>
      <c r="P38" s="267"/>
      <c r="Q38" s="264"/>
      <c r="R38" s="288"/>
      <c r="S38" s="11"/>
    </row>
    <row r="39" spans="1:19" ht="12.75" customHeight="1" x14ac:dyDescent="0.15">
      <c r="A39" s="11"/>
      <c r="B39" s="269"/>
      <c r="C39" s="79" t="s">
        <v>791</v>
      </c>
      <c r="D39" s="86">
        <f>SUM(D36:D38)</f>
        <v>7332390</v>
      </c>
      <c r="E39" s="86">
        <f>SUM(E36:E38)</f>
        <v>7332390</v>
      </c>
      <c r="F39" s="80">
        <v>0</v>
      </c>
      <c r="G39" s="268"/>
      <c r="H39" s="268"/>
      <c r="I39" s="268"/>
      <c r="J39" s="272"/>
      <c r="K39" s="272"/>
      <c r="L39" s="268"/>
      <c r="M39" s="265"/>
      <c r="N39" s="265"/>
      <c r="O39" s="265"/>
      <c r="P39" s="268"/>
      <c r="Q39" s="265"/>
      <c r="R39" s="289"/>
      <c r="S39" s="11"/>
    </row>
    <row r="40" spans="1:19" ht="14" x14ac:dyDescent="0.15">
      <c r="A40" s="11"/>
      <c r="B40" s="269" t="s">
        <v>860</v>
      </c>
      <c r="C40" s="79" t="s">
        <v>789</v>
      </c>
      <c r="D40" s="86">
        <v>2600000</v>
      </c>
      <c r="E40" s="86">
        <v>2600000</v>
      </c>
      <c r="F40" s="80">
        <v>0</v>
      </c>
      <c r="G40" s="294" t="s">
        <v>800</v>
      </c>
      <c r="H40" s="294" t="s">
        <v>800</v>
      </c>
      <c r="I40" s="266" t="s">
        <v>861</v>
      </c>
      <c r="J40" s="270">
        <v>872292.38</v>
      </c>
      <c r="K40" s="270">
        <v>0.34</v>
      </c>
      <c r="L40" s="266" t="s">
        <v>802</v>
      </c>
      <c r="M40" s="266" t="s">
        <v>811</v>
      </c>
      <c r="N40" s="266" t="s">
        <v>862</v>
      </c>
      <c r="O40" s="266" t="s">
        <v>847</v>
      </c>
      <c r="P40" s="266" t="s">
        <v>863</v>
      </c>
      <c r="Q40" s="266" t="s">
        <v>864</v>
      </c>
      <c r="R40" s="266" t="s">
        <v>865</v>
      </c>
      <c r="S40" s="11"/>
    </row>
    <row r="41" spans="1:19" ht="12.75" customHeight="1" x14ac:dyDescent="0.15">
      <c r="A41" s="11"/>
      <c r="B41" s="269"/>
      <c r="C41" s="79" t="s">
        <v>790</v>
      </c>
      <c r="D41" s="86">
        <v>1303306</v>
      </c>
      <c r="E41" s="86">
        <v>1303306</v>
      </c>
      <c r="F41" s="80">
        <v>0</v>
      </c>
      <c r="G41" s="311"/>
      <c r="H41" s="311"/>
      <c r="I41" s="267"/>
      <c r="J41" s="288"/>
      <c r="K41" s="288"/>
      <c r="L41" s="288"/>
      <c r="M41" s="288"/>
      <c r="N41" s="288"/>
      <c r="O41" s="288"/>
      <c r="P41" s="288"/>
      <c r="Q41" s="288"/>
      <c r="R41" s="288"/>
      <c r="S41" s="11"/>
    </row>
    <row r="42" spans="1:19" ht="12.75" customHeight="1" x14ac:dyDescent="0.15">
      <c r="A42" s="11"/>
      <c r="B42" s="269"/>
      <c r="C42" s="79">
        <v>2020</v>
      </c>
      <c r="D42" s="86">
        <v>2600000</v>
      </c>
      <c r="E42" s="86">
        <v>2600000</v>
      </c>
      <c r="F42" s="80">
        <v>0</v>
      </c>
      <c r="G42" s="311"/>
      <c r="H42" s="311"/>
      <c r="I42" s="267"/>
      <c r="J42" s="288"/>
      <c r="K42" s="288"/>
      <c r="L42" s="288"/>
      <c r="M42" s="288"/>
      <c r="N42" s="288"/>
      <c r="O42" s="288"/>
      <c r="P42" s="288"/>
      <c r="Q42" s="288"/>
      <c r="R42" s="288"/>
      <c r="S42" s="11"/>
    </row>
    <row r="43" spans="1:19" ht="12.75" customHeight="1" x14ac:dyDescent="0.15">
      <c r="A43" s="11"/>
      <c r="B43" s="269"/>
      <c r="C43" s="79">
        <v>2021</v>
      </c>
      <c r="D43" s="86">
        <v>0</v>
      </c>
      <c r="E43" s="86">
        <v>0</v>
      </c>
      <c r="F43" s="80">
        <v>0</v>
      </c>
      <c r="G43" s="311"/>
      <c r="H43" s="311"/>
      <c r="I43" s="267"/>
      <c r="J43" s="288"/>
      <c r="K43" s="288"/>
      <c r="L43" s="288"/>
      <c r="M43" s="288"/>
      <c r="N43" s="288"/>
      <c r="O43" s="288"/>
      <c r="P43" s="288"/>
      <c r="Q43" s="288"/>
      <c r="R43" s="288"/>
      <c r="S43" s="11"/>
    </row>
    <row r="44" spans="1:19" ht="12.75" customHeight="1" x14ac:dyDescent="0.15">
      <c r="A44" s="11"/>
      <c r="B44" s="269"/>
      <c r="C44" s="79">
        <v>2022</v>
      </c>
      <c r="D44" s="86">
        <v>0</v>
      </c>
      <c r="E44" s="86">
        <v>0</v>
      </c>
      <c r="F44" s="80">
        <v>0</v>
      </c>
      <c r="G44" s="311"/>
      <c r="H44" s="311"/>
      <c r="I44" s="267"/>
      <c r="J44" s="288"/>
      <c r="K44" s="288"/>
      <c r="L44" s="288"/>
      <c r="M44" s="288"/>
      <c r="N44" s="288"/>
      <c r="O44" s="288"/>
      <c r="P44" s="288"/>
      <c r="Q44" s="288"/>
      <c r="R44" s="288"/>
      <c r="S44" s="11"/>
    </row>
    <row r="45" spans="1:19" ht="12.75" customHeight="1" x14ac:dyDescent="0.15">
      <c r="A45" s="11"/>
      <c r="B45" s="269"/>
      <c r="C45" s="79" t="s">
        <v>791</v>
      </c>
      <c r="D45" s="86">
        <f>SUM(D42:D44)</f>
        <v>2600000</v>
      </c>
      <c r="E45" s="86">
        <f>SUM(E42:E44)</f>
        <v>2600000</v>
      </c>
      <c r="F45" s="80">
        <v>0</v>
      </c>
      <c r="G45" s="312"/>
      <c r="H45" s="312"/>
      <c r="I45" s="268"/>
      <c r="J45" s="289"/>
      <c r="K45" s="289"/>
      <c r="L45" s="289"/>
      <c r="M45" s="289"/>
      <c r="N45" s="289"/>
      <c r="O45" s="289"/>
      <c r="P45" s="289"/>
      <c r="Q45" s="289"/>
      <c r="R45" s="289"/>
      <c r="S45" s="11"/>
    </row>
    <row r="46" spans="1:19" ht="12.75" customHeight="1" x14ac:dyDescent="0.15">
      <c r="A46" s="11"/>
      <c r="B46" s="269" t="s">
        <v>866</v>
      </c>
      <c r="C46" s="79" t="s">
        <v>789</v>
      </c>
      <c r="D46" s="275" t="s">
        <v>867</v>
      </c>
      <c r="E46" s="276"/>
      <c r="F46" s="276"/>
      <c r="G46" s="276"/>
      <c r="H46" s="276"/>
      <c r="I46" s="276"/>
      <c r="J46" s="276"/>
      <c r="K46" s="276"/>
      <c r="L46" s="276"/>
      <c r="M46" s="276"/>
      <c r="N46" s="276"/>
      <c r="O46" s="276"/>
      <c r="P46" s="276"/>
      <c r="Q46" s="276"/>
      <c r="R46" s="277"/>
      <c r="S46" s="11"/>
    </row>
    <row r="47" spans="1:19" ht="12.75" customHeight="1" x14ac:dyDescent="0.15">
      <c r="A47" s="11"/>
      <c r="B47" s="269"/>
      <c r="C47" s="79" t="s">
        <v>790</v>
      </c>
      <c r="D47" s="278"/>
      <c r="E47" s="301"/>
      <c r="F47" s="301"/>
      <c r="G47" s="301"/>
      <c r="H47" s="301"/>
      <c r="I47" s="301"/>
      <c r="J47" s="301"/>
      <c r="K47" s="301"/>
      <c r="L47" s="301"/>
      <c r="M47" s="301"/>
      <c r="N47" s="301"/>
      <c r="O47" s="301"/>
      <c r="P47" s="301"/>
      <c r="Q47" s="301"/>
      <c r="R47" s="280"/>
      <c r="S47" s="11"/>
    </row>
    <row r="48" spans="1:19" ht="12.75" customHeight="1" x14ac:dyDescent="0.15">
      <c r="A48" s="11"/>
      <c r="B48" s="269"/>
      <c r="C48" s="79">
        <v>2020</v>
      </c>
      <c r="D48" s="278"/>
      <c r="E48" s="301"/>
      <c r="F48" s="301"/>
      <c r="G48" s="301"/>
      <c r="H48" s="301"/>
      <c r="I48" s="301"/>
      <c r="J48" s="301"/>
      <c r="K48" s="301"/>
      <c r="L48" s="301"/>
      <c r="M48" s="301"/>
      <c r="N48" s="301"/>
      <c r="O48" s="301"/>
      <c r="P48" s="301"/>
      <c r="Q48" s="301"/>
      <c r="R48" s="280"/>
      <c r="S48" s="11"/>
    </row>
    <row r="49" spans="1:19" ht="12.75" customHeight="1" x14ac:dyDescent="0.15">
      <c r="A49" s="11"/>
      <c r="B49" s="269"/>
      <c r="C49" s="79">
        <v>2021</v>
      </c>
      <c r="D49" s="278"/>
      <c r="E49" s="301"/>
      <c r="F49" s="301"/>
      <c r="G49" s="301"/>
      <c r="H49" s="301"/>
      <c r="I49" s="301"/>
      <c r="J49" s="301"/>
      <c r="K49" s="301"/>
      <c r="L49" s="301"/>
      <c r="M49" s="301"/>
      <c r="N49" s="301"/>
      <c r="O49" s="301"/>
      <c r="P49" s="301"/>
      <c r="Q49" s="301"/>
      <c r="R49" s="280"/>
      <c r="S49" s="11"/>
    </row>
    <row r="50" spans="1:19" ht="12.75" customHeight="1" x14ac:dyDescent="0.15">
      <c r="A50" s="11"/>
      <c r="B50" s="269"/>
      <c r="C50" s="79">
        <v>2022</v>
      </c>
      <c r="D50" s="278"/>
      <c r="E50" s="301"/>
      <c r="F50" s="301"/>
      <c r="G50" s="301"/>
      <c r="H50" s="301"/>
      <c r="I50" s="301"/>
      <c r="J50" s="301"/>
      <c r="K50" s="301"/>
      <c r="L50" s="301"/>
      <c r="M50" s="301"/>
      <c r="N50" s="301"/>
      <c r="O50" s="301"/>
      <c r="P50" s="301"/>
      <c r="Q50" s="301"/>
      <c r="R50" s="280"/>
      <c r="S50" s="11"/>
    </row>
    <row r="51" spans="1:19" ht="12.75" customHeight="1" x14ac:dyDescent="0.15">
      <c r="A51" s="11"/>
      <c r="B51" s="269"/>
      <c r="C51" s="79" t="s">
        <v>791</v>
      </c>
      <c r="D51" s="281"/>
      <c r="E51" s="282"/>
      <c r="F51" s="282"/>
      <c r="G51" s="282"/>
      <c r="H51" s="282"/>
      <c r="I51" s="282"/>
      <c r="J51" s="282"/>
      <c r="K51" s="282"/>
      <c r="L51" s="282"/>
      <c r="M51" s="282"/>
      <c r="N51" s="282"/>
      <c r="O51" s="282"/>
      <c r="P51" s="282"/>
      <c r="Q51" s="282"/>
      <c r="R51" s="283"/>
      <c r="S51" s="11"/>
    </row>
    <row r="52" spans="1:19" ht="30" customHeight="1" x14ac:dyDescent="0.15">
      <c r="A52" s="11"/>
      <c r="B52" s="269" t="s">
        <v>868</v>
      </c>
      <c r="C52" s="79" t="s">
        <v>789</v>
      </c>
      <c r="D52" s="86">
        <v>1073541</v>
      </c>
      <c r="E52" s="86">
        <v>1073541</v>
      </c>
      <c r="F52" s="87">
        <v>0</v>
      </c>
      <c r="G52" s="294" t="s">
        <v>800</v>
      </c>
      <c r="H52" s="294" t="s">
        <v>800</v>
      </c>
      <c r="I52" s="266" t="s">
        <v>823</v>
      </c>
      <c r="J52" s="270">
        <v>1148135.45</v>
      </c>
      <c r="K52" s="270">
        <v>0.59</v>
      </c>
      <c r="L52" s="270" t="s">
        <v>869</v>
      </c>
      <c r="M52" s="270" t="s">
        <v>803</v>
      </c>
      <c r="N52" s="270" t="s">
        <v>856</v>
      </c>
      <c r="O52" s="270" t="s">
        <v>804</v>
      </c>
      <c r="P52" s="270" t="s">
        <v>870</v>
      </c>
      <c r="Q52" s="270" t="s">
        <v>849</v>
      </c>
      <c r="R52" s="270" t="s">
        <v>871</v>
      </c>
      <c r="S52" s="11"/>
    </row>
    <row r="53" spans="1:19" ht="30" customHeight="1" x14ac:dyDescent="0.15">
      <c r="A53" s="11"/>
      <c r="B53" s="269"/>
      <c r="C53" s="79" t="s">
        <v>790</v>
      </c>
      <c r="D53" s="86">
        <v>612829</v>
      </c>
      <c r="E53" s="86">
        <v>612829</v>
      </c>
      <c r="F53" s="87">
        <v>0</v>
      </c>
      <c r="G53" s="311"/>
      <c r="H53" s="311"/>
      <c r="I53" s="267"/>
      <c r="J53" s="288"/>
      <c r="K53" s="288"/>
      <c r="L53" s="288"/>
      <c r="M53" s="288"/>
      <c r="N53" s="288"/>
      <c r="O53" s="288"/>
      <c r="P53" s="288"/>
      <c r="Q53" s="288"/>
      <c r="R53" s="288"/>
      <c r="S53" s="11"/>
    </row>
    <row r="54" spans="1:19" ht="30" customHeight="1" x14ac:dyDescent="0.15">
      <c r="A54" s="11"/>
      <c r="B54" s="269"/>
      <c r="C54" s="79">
        <v>2020</v>
      </c>
      <c r="D54" s="86">
        <v>953159</v>
      </c>
      <c r="E54" s="86">
        <v>953159</v>
      </c>
      <c r="F54" s="87">
        <v>0</v>
      </c>
      <c r="G54" s="311"/>
      <c r="H54" s="311"/>
      <c r="I54" s="267"/>
      <c r="J54" s="288"/>
      <c r="K54" s="288"/>
      <c r="L54" s="288"/>
      <c r="M54" s="288"/>
      <c r="N54" s="288"/>
      <c r="O54" s="288"/>
      <c r="P54" s="288"/>
      <c r="Q54" s="288"/>
      <c r="R54" s="288"/>
      <c r="S54" s="11"/>
    </row>
    <row r="55" spans="1:19" ht="30" customHeight="1" x14ac:dyDescent="0.15">
      <c r="A55" s="11"/>
      <c r="B55" s="269"/>
      <c r="C55" s="79">
        <v>2021</v>
      </c>
      <c r="D55" s="86">
        <v>939156</v>
      </c>
      <c r="E55" s="86">
        <v>939156</v>
      </c>
      <c r="F55" s="87">
        <v>0</v>
      </c>
      <c r="G55" s="311"/>
      <c r="H55" s="311"/>
      <c r="I55" s="267"/>
      <c r="J55" s="288"/>
      <c r="K55" s="288"/>
      <c r="L55" s="288"/>
      <c r="M55" s="288"/>
      <c r="N55" s="288"/>
      <c r="O55" s="288"/>
      <c r="P55" s="288"/>
      <c r="Q55" s="288"/>
      <c r="R55" s="288"/>
      <c r="S55" s="11"/>
    </row>
    <row r="56" spans="1:19" ht="30" customHeight="1" x14ac:dyDescent="0.15">
      <c r="A56" s="11"/>
      <c r="B56" s="269"/>
      <c r="C56" s="79">
        <v>2022</v>
      </c>
      <c r="D56" s="86">
        <v>915833</v>
      </c>
      <c r="E56" s="86">
        <v>915833</v>
      </c>
      <c r="F56" s="87">
        <v>0</v>
      </c>
      <c r="G56" s="311"/>
      <c r="H56" s="311"/>
      <c r="I56" s="267"/>
      <c r="J56" s="288"/>
      <c r="K56" s="288"/>
      <c r="L56" s="288"/>
      <c r="M56" s="288"/>
      <c r="N56" s="288"/>
      <c r="O56" s="288"/>
      <c r="P56" s="288"/>
      <c r="Q56" s="288"/>
      <c r="R56" s="288"/>
      <c r="S56" s="11"/>
    </row>
    <row r="57" spans="1:19" ht="30" customHeight="1" x14ac:dyDescent="0.15">
      <c r="A57" s="11"/>
      <c r="B57" s="269"/>
      <c r="C57" s="79" t="s">
        <v>791</v>
      </c>
      <c r="D57" s="87">
        <f>SUM(D54:D56)</f>
        <v>2808148</v>
      </c>
      <c r="E57" s="87">
        <f>SUM(E54:E56)</f>
        <v>2808148</v>
      </c>
      <c r="F57" s="87">
        <f t="shared" ref="F57" si="0">SUM(F53:F56)</f>
        <v>0</v>
      </c>
      <c r="G57" s="312"/>
      <c r="H57" s="312"/>
      <c r="I57" s="268"/>
      <c r="J57" s="289"/>
      <c r="K57" s="289"/>
      <c r="L57" s="289"/>
      <c r="M57" s="289"/>
      <c r="N57" s="289"/>
      <c r="O57" s="289"/>
      <c r="P57" s="289"/>
      <c r="Q57" s="289"/>
      <c r="R57" s="289"/>
      <c r="S57" s="11"/>
    </row>
    <row r="58" spans="1:19" ht="12.75" customHeight="1" x14ac:dyDescent="0.15">
      <c r="A58" s="11"/>
      <c r="B58" s="269" t="s">
        <v>872</v>
      </c>
      <c r="C58" s="79" t="s">
        <v>789</v>
      </c>
      <c r="D58" s="275" t="s">
        <v>873</v>
      </c>
      <c r="E58" s="276"/>
      <c r="F58" s="276"/>
      <c r="G58" s="276"/>
      <c r="H58" s="276"/>
      <c r="I58" s="276"/>
      <c r="J58" s="276"/>
      <c r="K58" s="276"/>
      <c r="L58" s="276"/>
      <c r="M58" s="276"/>
      <c r="N58" s="276"/>
      <c r="O58" s="276"/>
      <c r="P58" s="276"/>
      <c r="Q58" s="276"/>
      <c r="R58" s="277"/>
      <c r="S58" s="11"/>
    </row>
    <row r="59" spans="1:19" ht="12.75" customHeight="1" x14ac:dyDescent="0.15">
      <c r="A59" s="11"/>
      <c r="B59" s="269"/>
      <c r="C59" s="79" t="s">
        <v>790</v>
      </c>
      <c r="D59" s="278"/>
      <c r="E59" s="301"/>
      <c r="F59" s="301"/>
      <c r="G59" s="301"/>
      <c r="H59" s="301"/>
      <c r="I59" s="301"/>
      <c r="J59" s="301"/>
      <c r="K59" s="301"/>
      <c r="L59" s="301"/>
      <c r="M59" s="301"/>
      <c r="N59" s="301"/>
      <c r="O59" s="301"/>
      <c r="P59" s="301"/>
      <c r="Q59" s="301"/>
      <c r="R59" s="280"/>
      <c r="S59" s="11"/>
    </row>
    <row r="60" spans="1:19" ht="12.75" customHeight="1" x14ac:dyDescent="0.15">
      <c r="A60" s="11"/>
      <c r="B60" s="269"/>
      <c r="C60" s="79">
        <v>2020</v>
      </c>
      <c r="D60" s="278"/>
      <c r="E60" s="301"/>
      <c r="F60" s="301"/>
      <c r="G60" s="301"/>
      <c r="H60" s="301"/>
      <c r="I60" s="301"/>
      <c r="J60" s="301"/>
      <c r="K60" s="301"/>
      <c r="L60" s="301"/>
      <c r="M60" s="301"/>
      <c r="N60" s="301"/>
      <c r="O60" s="301"/>
      <c r="P60" s="301"/>
      <c r="Q60" s="301"/>
      <c r="R60" s="280"/>
      <c r="S60" s="11"/>
    </row>
    <row r="61" spans="1:19" ht="12.75" customHeight="1" x14ac:dyDescent="0.15">
      <c r="A61" s="11"/>
      <c r="B61" s="269"/>
      <c r="C61" s="79">
        <v>2021</v>
      </c>
      <c r="D61" s="278"/>
      <c r="E61" s="301"/>
      <c r="F61" s="301"/>
      <c r="G61" s="301"/>
      <c r="H61" s="301"/>
      <c r="I61" s="301"/>
      <c r="J61" s="301"/>
      <c r="K61" s="301"/>
      <c r="L61" s="301"/>
      <c r="M61" s="301"/>
      <c r="N61" s="301"/>
      <c r="O61" s="301"/>
      <c r="P61" s="301"/>
      <c r="Q61" s="301"/>
      <c r="R61" s="280"/>
      <c r="S61" s="11"/>
    </row>
    <row r="62" spans="1:19" ht="12.75" customHeight="1" x14ac:dyDescent="0.15">
      <c r="A62" s="11"/>
      <c r="B62" s="269"/>
      <c r="C62" s="79">
        <v>2022</v>
      </c>
      <c r="D62" s="278"/>
      <c r="E62" s="301"/>
      <c r="F62" s="301"/>
      <c r="G62" s="301"/>
      <c r="H62" s="301"/>
      <c r="I62" s="301"/>
      <c r="J62" s="301"/>
      <c r="K62" s="301"/>
      <c r="L62" s="301"/>
      <c r="M62" s="301"/>
      <c r="N62" s="301"/>
      <c r="O62" s="301"/>
      <c r="P62" s="301"/>
      <c r="Q62" s="301"/>
      <c r="R62" s="280"/>
      <c r="S62" s="11"/>
    </row>
    <row r="63" spans="1:19" ht="12.75" customHeight="1" x14ac:dyDescent="0.15">
      <c r="A63" s="11"/>
      <c r="B63" s="269"/>
      <c r="C63" s="79" t="s">
        <v>791</v>
      </c>
      <c r="D63" s="281"/>
      <c r="E63" s="282"/>
      <c r="F63" s="282"/>
      <c r="G63" s="282"/>
      <c r="H63" s="282"/>
      <c r="I63" s="282"/>
      <c r="J63" s="282"/>
      <c r="K63" s="282"/>
      <c r="L63" s="282"/>
      <c r="M63" s="282"/>
      <c r="N63" s="282"/>
      <c r="O63" s="282"/>
      <c r="P63" s="282"/>
      <c r="Q63" s="282"/>
      <c r="R63" s="283"/>
      <c r="S63" s="11"/>
    </row>
    <row r="64" spans="1:19" ht="12.75" customHeight="1" x14ac:dyDescent="0.15">
      <c r="A64" s="11"/>
      <c r="B64" s="269" t="s">
        <v>874</v>
      </c>
      <c r="C64" s="79" t="s">
        <v>789</v>
      </c>
      <c r="D64" s="275" t="s">
        <v>1129</v>
      </c>
      <c r="E64" s="276"/>
      <c r="F64" s="276"/>
      <c r="G64" s="276"/>
      <c r="H64" s="276"/>
      <c r="I64" s="276"/>
      <c r="J64" s="276"/>
      <c r="K64" s="276"/>
      <c r="L64" s="276"/>
      <c r="M64" s="276"/>
      <c r="N64" s="276"/>
      <c r="O64" s="276"/>
      <c r="P64" s="276"/>
      <c r="Q64" s="276"/>
      <c r="R64" s="277"/>
      <c r="S64" s="11"/>
    </row>
    <row r="65" spans="1:19" ht="14" x14ac:dyDescent="0.15">
      <c r="A65" s="11"/>
      <c r="B65" s="269"/>
      <c r="C65" s="79" t="s">
        <v>790</v>
      </c>
      <c r="D65" s="278"/>
      <c r="E65" s="301"/>
      <c r="F65" s="301"/>
      <c r="G65" s="301"/>
      <c r="H65" s="301"/>
      <c r="I65" s="301"/>
      <c r="J65" s="301"/>
      <c r="K65" s="301"/>
      <c r="L65" s="301"/>
      <c r="M65" s="301"/>
      <c r="N65" s="301"/>
      <c r="O65" s="301"/>
      <c r="P65" s="301"/>
      <c r="Q65" s="301"/>
      <c r="R65" s="280"/>
      <c r="S65" s="11"/>
    </row>
    <row r="66" spans="1:19" x14ac:dyDescent="0.15">
      <c r="A66" s="11"/>
      <c r="B66" s="269"/>
      <c r="C66" s="79">
        <v>2020</v>
      </c>
      <c r="D66" s="278"/>
      <c r="E66" s="301"/>
      <c r="F66" s="301"/>
      <c r="G66" s="301"/>
      <c r="H66" s="301"/>
      <c r="I66" s="301"/>
      <c r="J66" s="301"/>
      <c r="K66" s="301"/>
      <c r="L66" s="301"/>
      <c r="M66" s="301"/>
      <c r="N66" s="301"/>
      <c r="O66" s="301"/>
      <c r="P66" s="301"/>
      <c r="Q66" s="301"/>
      <c r="R66" s="280"/>
      <c r="S66" s="11"/>
    </row>
    <row r="67" spans="1:19" x14ac:dyDescent="0.15">
      <c r="A67" s="11"/>
      <c r="B67" s="269"/>
      <c r="C67" s="79">
        <v>2021</v>
      </c>
      <c r="D67" s="278"/>
      <c r="E67" s="301"/>
      <c r="F67" s="301"/>
      <c r="G67" s="301"/>
      <c r="H67" s="301"/>
      <c r="I67" s="301"/>
      <c r="J67" s="301"/>
      <c r="K67" s="301"/>
      <c r="L67" s="301"/>
      <c r="M67" s="301"/>
      <c r="N67" s="301"/>
      <c r="O67" s="301"/>
      <c r="P67" s="301"/>
      <c r="Q67" s="301"/>
      <c r="R67" s="280"/>
      <c r="S67" s="11"/>
    </row>
    <row r="68" spans="1:19" x14ac:dyDescent="0.15">
      <c r="A68" s="11"/>
      <c r="B68" s="269"/>
      <c r="C68" s="79">
        <v>2022</v>
      </c>
      <c r="D68" s="278"/>
      <c r="E68" s="301"/>
      <c r="F68" s="301"/>
      <c r="G68" s="301"/>
      <c r="H68" s="301"/>
      <c r="I68" s="301"/>
      <c r="J68" s="301"/>
      <c r="K68" s="301"/>
      <c r="L68" s="301"/>
      <c r="M68" s="301"/>
      <c r="N68" s="301"/>
      <c r="O68" s="301"/>
      <c r="P68" s="301"/>
      <c r="Q68" s="301"/>
      <c r="R68" s="280"/>
      <c r="S68" s="11"/>
    </row>
    <row r="69" spans="1:19" ht="14" x14ac:dyDescent="0.15">
      <c r="A69" s="11"/>
      <c r="B69" s="269"/>
      <c r="C69" s="79" t="s">
        <v>791</v>
      </c>
      <c r="D69" s="281"/>
      <c r="E69" s="282"/>
      <c r="F69" s="282"/>
      <c r="G69" s="282"/>
      <c r="H69" s="282"/>
      <c r="I69" s="282"/>
      <c r="J69" s="282"/>
      <c r="K69" s="282"/>
      <c r="L69" s="282"/>
      <c r="M69" s="282"/>
      <c r="N69" s="282"/>
      <c r="O69" s="282"/>
      <c r="P69" s="282"/>
      <c r="Q69" s="282"/>
      <c r="R69" s="283"/>
      <c r="S69" s="11"/>
    </row>
    <row r="70" spans="1:19" ht="12.75" customHeight="1" x14ac:dyDescent="0.15">
      <c r="A70" s="11"/>
      <c r="B70" s="269" t="s">
        <v>875</v>
      </c>
      <c r="C70" s="79" t="s">
        <v>789</v>
      </c>
      <c r="D70" s="86">
        <v>0</v>
      </c>
      <c r="E70" s="86">
        <v>0</v>
      </c>
      <c r="F70" s="86">
        <v>0</v>
      </c>
      <c r="G70" s="88">
        <v>0</v>
      </c>
      <c r="H70" s="86">
        <v>0</v>
      </c>
      <c r="I70" s="270" t="s">
        <v>876</v>
      </c>
      <c r="J70" s="270">
        <v>1148135.45</v>
      </c>
      <c r="K70" s="270">
        <v>0.22</v>
      </c>
      <c r="L70" s="270" t="s">
        <v>877</v>
      </c>
      <c r="M70" s="270" t="s">
        <v>811</v>
      </c>
      <c r="N70" s="270" t="s">
        <v>878</v>
      </c>
      <c r="O70" s="270" t="s">
        <v>847</v>
      </c>
      <c r="P70" s="270" t="s">
        <v>863</v>
      </c>
      <c r="Q70" s="270" t="s">
        <v>864</v>
      </c>
      <c r="R70" s="270" t="s">
        <v>879</v>
      </c>
      <c r="S70" s="11"/>
    </row>
    <row r="71" spans="1:19" ht="12.75" customHeight="1" x14ac:dyDescent="0.15">
      <c r="A71" s="11"/>
      <c r="B71" s="269"/>
      <c r="C71" s="79" t="s">
        <v>790</v>
      </c>
      <c r="D71" s="86">
        <v>0</v>
      </c>
      <c r="E71" s="86">
        <v>0</v>
      </c>
      <c r="F71" s="86">
        <v>0</v>
      </c>
      <c r="G71" s="88">
        <v>0</v>
      </c>
      <c r="H71" s="86">
        <v>0</v>
      </c>
      <c r="I71" s="288"/>
      <c r="J71" s="288"/>
      <c r="K71" s="288"/>
      <c r="L71" s="288"/>
      <c r="M71" s="288"/>
      <c r="N71" s="288"/>
      <c r="O71" s="288"/>
      <c r="P71" s="288"/>
      <c r="Q71" s="288"/>
      <c r="R71" s="288"/>
      <c r="S71" s="11"/>
    </row>
    <row r="72" spans="1:19" ht="12.75" customHeight="1" x14ac:dyDescent="0.15">
      <c r="A72" s="11"/>
      <c r="B72" s="269"/>
      <c r="C72" s="79">
        <v>2020</v>
      </c>
      <c r="D72" s="164">
        <v>156236</v>
      </c>
      <c r="E72" s="164">
        <v>156236</v>
      </c>
      <c r="F72" s="89">
        <v>0</v>
      </c>
      <c r="G72" s="170">
        <v>0</v>
      </c>
      <c r="H72" s="171" t="s">
        <v>1101</v>
      </c>
      <c r="I72" s="288"/>
      <c r="J72" s="288"/>
      <c r="K72" s="288"/>
      <c r="L72" s="288"/>
      <c r="M72" s="288"/>
      <c r="N72" s="288"/>
      <c r="O72" s="288"/>
      <c r="P72" s="288"/>
      <c r="Q72" s="288"/>
      <c r="R72" s="288"/>
      <c r="S72" s="11"/>
    </row>
    <row r="73" spans="1:19" ht="12.75" customHeight="1" x14ac:dyDescent="0.15">
      <c r="A73" s="11"/>
      <c r="B73" s="269"/>
      <c r="C73" s="79">
        <v>2021</v>
      </c>
      <c r="D73" s="164">
        <v>5443764</v>
      </c>
      <c r="E73" s="164">
        <v>5443764</v>
      </c>
      <c r="F73" s="89">
        <v>0</v>
      </c>
      <c r="G73" s="170">
        <v>8.4600000000000009</v>
      </c>
      <c r="H73" s="172">
        <v>661938.53427895973</v>
      </c>
      <c r="I73" s="288"/>
      <c r="J73" s="288"/>
      <c r="K73" s="288"/>
      <c r="L73" s="288"/>
      <c r="M73" s="288"/>
      <c r="N73" s="288"/>
      <c r="O73" s="288"/>
      <c r="P73" s="288"/>
      <c r="Q73" s="288"/>
      <c r="R73" s="288"/>
      <c r="S73" s="11"/>
    </row>
    <row r="74" spans="1:19" ht="12.75" customHeight="1" x14ac:dyDescent="0.15">
      <c r="A74" s="11"/>
      <c r="B74" s="269"/>
      <c r="C74" s="79">
        <v>2022</v>
      </c>
      <c r="D74" s="80">
        <v>0</v>
      </c>
      <c r="E74" s="80">
        <v>0</v>
      </c>
      <c r="F74" s="89">
        <v>0</v>
      </c>
      <c r="G74" s="90">
        <v>0</v>
      </c>
      <c r="H74" s="89">
        <v>0</v>
      </c>
      <c r="I74" s="288"/>
      <c r="J74" s="288"/>
      <c r="K74" s="288"/>
      <c r="L74" s="288"/>
      <c r="M74" s="288"/>
      <c r="N74" s="288"/>
      <c r="O74" s="288"/>
      <c r="P74" s="288"/>
      <c r="Q74" s="288"/>
      <c r="R74" s="288"/>
      <c r="S74" s="11"/>
    </row>
    <row r="75" spans="1:19" ht="12.75" customHeight="1" x14ac:dyDescent="0.15">
      <c r="A75" s="11"/>
      <c r="B75" s="269"/>
      <c r="C75" s="79" t="s">
        <v>791</v>
      </c>
      <c r="D75" s="80">
        <f>SUM(D72:D74)</f>
        <v>5600000</v>
      </c>
      <c r="E75" s="80">
        <f>SUM(E72:E74)</f>
        <v>5600000</v>
      </c>
      <c r="F75" s="89">
        <v>0</v>
      </c>
      <c r="G75" s="90">
        <f>SUM(G72:G74)</f>
        <v>8.4600000000000009</v>
      </c>
      <c r="H75" s="83">
        <f>D75/G75</f>
        <v>661938.53427895973</v>
      </c>
      <c r="I75" s="289"/>
      <c r="J75" s="289"/>
      <c r="K75" s="289"/>
      <c r="L75" s="289"/>
      <c r="M75" s="289"/>
      <c r="N75" s="289"/>
      <c r="O75" s="289"/>
      <c r="P75" s="289"/>
      <c r="Q75" s="289"/>
      <c r="R75" s="289"/>
      <c r="S75" s="11"/>
    </row>
    <row r="76" spans="1:19" ht="12.75" customHeight="1" x14ac:dyDescent="0.15">
      <c r="A76" s="11"/>
      <c r="B76" s="269" t="s">
        <v>880</v>
      </c>
      <c r="C76" s="79" t="s">
        <v>789</v>
      </c>
      <c r="D76" s="275" t="s">
        <v>881</v>
      </c>
      <c r="E76" s="276"/>
      <c r="F76" s="276"/>
      <c r="G76" s="276"/>
      <c r="H76" s="276"/>
      <c r="I76" s="276"/>
      <c r="J76" s="276"/>
      <c r="K76" s="276"/>
      <c r="L76" s="276"/>
      <c r="M76" s="276"/>
      <c r="N76" s="276"/>
      <c r="O76" s="276"/>
      <c r="P76" s="276"/>
      <c r="Q76" s="276"/>
      <c r="R76" s="277"/>
      <c r="S76" s="11"/>
    </row>
    <row r="77" spans="1:19" ht="12.75" customHeight="1" x14ac:dyDescent="0.15">
      <c r="A77" s="11"/>
      <c r="B77" s="269"/>
      <c r="C77" s="79" t="s">
        <v>790</v>
      </c>
      <c r="D77" s="278"/>
      <c r="E77" s="301"/>
      <c r="F77" s="301"/>
      <c r="G77" s="301"/>
      <c r="H77" s="301"/>
      <c r="I77" s="301"/>
      <c r="J77" s="301"/>
      <c r="K77" s="301"/>
      <c r="L77" s="301"/>
      <c r="M77" s="301"/>
      <c r="N77" s="301"/>
      <c r="O77" s="301"/>
      <c r="P77" s="301"/>
      <c r="Q77" s="301"/>
      <c r="R77" s="280"/>
      <c r="S77" s="11"/>
    </row>
    <row r="78" spans="1:19" ht="12.75" customHeight="1" x14ac:dyDescent="0.15">
      <c r="A78" s="11"/>
      <c r="B78" s="269"/>
      <c r="C78" s="79">
        <v>2020</v>
      </c>
      <c r="D78" s="278"/>
      <c r="E78" s="301"/>
      <c r="F78" s="301"/>
      <c r="G78" s="301"/>
      <c r="H78" s="301"/>
      <c r="I78" s="301"/>
      <c r="J78" s="301"/>
      <c r="K78" s="301"/>
      <c r="L78" s="301"/>
      <c r="M78" s="301"/>
      <c r="N78" s="301"/>
      <c r="O78" s="301"/>
      <c r="P78" s="301"/>
      <c r="Q78" s="301"/>
      <c r="R78" s="280"/>
      <c r="S78" s="11"/>
    </row>
    <row r="79" spans="1:19" ht="12.75" customHeight="1" x14ac:dyDescent="0.15">
      <c r="A79" s="11"/>
      <c r="B79" s="269"/>
      <c r="C79" s="79">
        <v>2021</v>
      </c>
      <c r="D79" s="278"/>
      <c r="E79" s="301"/>
      <c r="F79" s="301"/>
      <c r="G79" s="301"/>
      <c r="H79" s="301"/>
      <c r="I79" s="301"/>
      <c r="J79" s="301"/>
      <c r="K79" s="301"/>
      <c r="L79" s="301"/>
      <c r="M79" s="301"/>
      <c r="N79" s="301"/>
      <c r="O79" s="301"/>
      <c r="P79" s="301"/>
      <c r="Q79" s="301"/>
      <c r="R79" s="280"/>
      <c r="S79" s="11"/>
    </row>
    <row r="80" spans="1:19" ht="12.75" customHeight="1" x14ac:dyDescent="0.15">
      <c r="A80" s="11"/>
      <c r="B80" s="269"/>
      <c r="C80" s="79">
        <v>2022</v>
      </c>
      <c r="D80" s="278"/>
      <c r="E80" s="301"/>
      <c r="F80" s="301"/>
      <c r="G80" s="301"/>
      <c r="H80" s="301"/>
      <c r="I80" s="301"/>
      <c r="J80" s="301"/>
      <c r="K80" s="301"/>
      <c r="L80" s="301"/>
      <c r="M80" s="301"/>
      <c r="N80" s="301"/>
      <c r="O80" s="301"/>
      <c r="P80" s="301"/>
      <c r="Q80" s="301"/>
      <c r="R80" s="280"/>
      <c r="S80" s="11"/>
    </row>
    <row r="81" spans="1:19" ht="12.75" customHeight="1" x14ac:dyDescent="0.15">
      <c r="A81" s="11"/>
      <c r="B81" s="269"/>
      <c r="C81" s="79" t="s">
        <v>791</v>
      </c>
      <c r="D81" s="281"/>
      <c r="E81" s="282"/>
      <c r="F81" s="282"/>
      <c r="G81" s="282"/>
      <c r="H81" s="282"/>
      <c r="I81" s="282"/>
      <c r="J81" s="282"/>
      <c r="K81" s="282"/>
      <c r="L81" s="282"/>
      <c r="M81" s="282"/>
      <c r="N81" s="282"/>
      <c r="O81" s="282"/>
      <c r="P81" s="282"/>
      <c r="Q81" s="282"/>
      <c r="R81" s="283"/>
      <c r="S81" s="11"/>
    </row>
    <row r="82" spans="1:19" ht="12.75" customHeight="1" x14ac:dyDescent="0.15">
      <c r="A82" s="11"/>
      <c r="B82" s="269" t="s">
        <v>882</v>
      </c>
      <c r="C82" s="79" t="s">
        <v>789</v>
      </c>
      <c r="D82" s="275" t="s">
        <v>883</v>
      </c>
      <c r="E82" s="276"/>
      <c r="F82" s="276"/>
      <c r="G82" s="276"/>
      <c r="H82" s="276"/>
      <c r="I82" s="276"/>
      <c r="J82" s="276"/>
      <c r="K82" s="276"/>
      <c r="L82" s="276"/>
      <c r="M82" s="276"/>
      <c r="N82" s="276"/>
      <c r="O82" s="276"/>
      <c r="P82" s="276"/>
      <c r="Q82" s="276"/>
      <c r="R82" s="277"/>
      <c r="S82" s="11"/>
    </row>
    <row r="83" spans="1:19" ht="12.75" customHeight="1" x14ac:dyDescent="0.15">
      <c r="A83" s="11"/>
      <c r="B83" s="269"/>
      <c r="C83" s="79" t="s">
        <v>790</v>
      </c>
      <c r="D83" s="278"/>
      <c r="E83" s="301"/>
      <c r="F83" s="301"/>
      <c r="G83" s="301"/>
      <c r="H83" s="301"/>
      <c r="I83" s="301"/>
      <c r="J83" s="301"/>
      <c r="K83" s="301"/>
      <c r="L83" s="301"/>
      <c r="M83" s="301"/>
      <c r="N83" s="301"/>
      <c r="O83" s="301"/>
      <c r="P83" s="301"/>
      <c r="Q83" s="301"/>
      <c r="R83" s="280"/>
      <c r="S83" s="11"/>
    </row>
    <row r="84" spans="1:19" ht="12.75" customHeight="1" x14ac:dyDescent="0.15">
      <c r="A84" s="11"/>
      <c r="B84" s="269"/>
      <c r="C84" s="79">
        <v>2020</v>
      </c>
      <c r="D84" s="278"/>
      <c r="E84" s="301"/>
      <c r="F84" s="301"/>
      <c r="G84" s="301"/>
      <c r="H84" s="301"/>
      <c r="I84" s="301"/>
      <c r="J84" s="301"/>
      <c r="K84" s="301"/>
      <c r="L84" s="301"/>
      <c r="M84" s="301"/>
      <c r="N84" s="301"/>
      <c r="O84" s="301"/>
      <c r="P84" s="301"/>
      <c r="Q84" s="301"/>
      <c r="R84" s="280"/>
      <c r="S84" s="11"/>
    </row>
    <row r="85" spans="1:19" ht="12.75" customHeight="1" x14ac:dyDescent="0.15">
      <c r="A85" s="11"/>
      <c r="B85" s="269"/>
      <c r="C85" s="79">
        <v>2021</v>
      </c>
      <c r="D85" s="278"/>
      <c r="E85" s="301"/>
      <c r="F85" s="301"/>
      <c r="G85" s="301"/>
      <c r="H85" s="301"/>
      <c r="I85" s="301"/>
      <c r="J85" s="301"/>
      <c r="K85" s="301"/>
      <c r="L85" s="301"/>
      <c r="M85" s="301"/>
      <c r="N85" s="301"/>
      <c r="O85" s="301"/>
      <c r="P85" s="301"/>
      <c r="Q85" s="301"/>
      <c r="R85" s="280"/>
      <c r="S85" s="11"/>
    </row>
    <row r="86" spans="1:19" ht="12.75" customHeight="1" x14ac:dyDescent="0.15">
      <c r="A86" s="11"/>
      <c r="B86" s="269"/>
      <c r="C86" s="79">
        <v>2022</v>
      </c>
      <c r="D86" s="278"/>
      <c r="E86" s="301"/>
      <c r="F86" s="301"/>
      <c r="G86" s="301"/>
      <c r="H86" s="301"/>
      <c r="I86" s="301"/>
      <c r="J86" s="301"/>
      <c r="K86" s="301"/>
      <c r="L86" s="301"/>
      <c r="M86" s="301"/>
      <c r="N86" s="301"/>
      <c r="O86" s="301"/>
      <c r="P86" s="301"/>
      <c r="Q86" s="301"/>
      <c r="R86" s="280"/>
      <c r="S86" s="11"/>
    </row>
    <row r="87" spans="1:19" ht="12.75" customHeight="1" x14ac:dyDescent="0.15">
      <c r="A87" s="11"/>
      <c r="B87" s="269"/>
      <c r="C87" s="79" t="s">
        <v>791</v>
      </c>
      <c r="D87" s="281"/>
      <c r="E87" s="282"/>
      <c r="F87" s="282"/>
      <c r="G87" s="282"/>
      <c r="H87" s="282"/>
      <c r="I87" s="282"/>
      <c r="J87" s="282"/>
      <c r="K87" s="282"/>
      <c r="L87" s="282"/>
      <c r="M87" s="282"/>
      <c r="N87" s="282"/>
      <c r="O87" s="282"/>
      <c r="P87" s="282"/>
      <c r="Q87" s="282"/>
      <c r="R87" s="283"/>
      <c r="S87" s="11"/>
    </row>
    <row r="88" spans="1:19" ht="12.75" customHeight="1" x14ac:dyDescent="0.15">
      <c r="A88" s="11"/>
      <c r="B88" s="269" t="s">
        <v>884</v>
      </c>
      <c r="C88" s="79" t="s">
        <v>789</v>
      </c>
      <c r="D88" s="302" t="s">
        <v>1102</v>
      </c>
      <c r="E88" s="303"/>
      <c r="F88" s="303"/>
      <c r="G88" s="303"/>
      <c r="H88" s="303"/>
      <c r="I88" s="303"/>
      <c r="J88" s="303"/>
      <c r="K88" s="303"/>
      <c r="L88" s="303"/>
      <c r="M88" s="303"/>
      <c r="N88" s="303"/>
      <c r="O88" s="303"/>
      <c r="P88" s="303"/>
      <c r="Q88" s="303"/>
      <c r="R88" s="304"/>
      <c r="S88" s="11"/>
    </row>
    <row r="89" spans="1:19" ht="14" x14ac:dyDescent="0.15">
      <c r="A89" s="11"/>
      <c r="B89" s="269"/>
      <c r="C89" s="79" t="s">
        <v>790</v>
      </c>
      <c r="D89" s="305"/>
      <c r="E89" s="306"/>
      <c r="F89" s="306"/>
      <c r="G89" s="306"/>
      <c r="H89" s="306"/>
      <c r="I89" s="306"/>
      <c r="J89" s="306"/>
      <c r="K89" s="306"/>
      <c r="L89" s="306"/>
      <c r="M89" s="306"/>
      <c r="N89" s="306"/>
      <c r="O89" s="306"/>
      <c r="P89" s="306"/>
      <c r="Q89" s="306"/>
      <c r="R89" s="307"/>
      <c r="S89" s="11"/>
    </row>
    <row r="90" spans="1:19" x14ac:dyDescent="0.15">
      <c r="A90" s="11"/>
      <c r="B90" s="269"/>
      <c r="C90" s="79">
        <v>2020</v>
      </c>
      <c r="D90" s="305"/>
      <c r="E90" s="306"/>
      <c r="F90" s="306"/>
      <c r="G90" s="306"/>
      <c r="H90" s="306"/>
      <c r="I90" s="306"/>
      <c r="J90" s="306"/>
      <c r="K90" s="306"/>
      <c r="L90" s="306"/>
      <c r="M90" s="306"/>
      <c r="N90" s="306"/>
      <c r="O90" s="306"/>
      <c r="P90" s="306"/>
      <c r="Q90" s="306"/>
      <c r="R90" s="307"/>
      <c r="S90" s="11"/>
    </row>
    <row r="91" spans="1:19" x14ac:dyDescent="0.15">
      <c r="A91" s="11"/>
      <c r="B91" s="269"/>
      <c r="C91" s="79">
        <v>2021</v>
      </c>
      <c r="D91" s="305"/>
      <c r="E91" s="306"/>
      <c r="F91" s="306"/>
      <c r="G91" s="306"/>
      <c r="H91" s="306"/>
      <c r="I91" s="306"/>
      <c r="J91" s="306"/>
      <c r="K91" s="306"/>
      <c r="L91" s="306"/>
      <c r="M91" s="306"/>
      <c r="N91" s="306"/>
      <c r="O91" s="306"/>
      <c r="P91" s="306"/>
      <c r="Q91" s="306"/>
      <c r="R91" s="307"/>
      <c r="S91" s="11"/>
    </row>
    <row r="92" spans="1:19" x14ac:dyDescent="0.15">
      <c r="A92" s="11"/>
      <c r="B92" s="269"/>
      <c r="C92" s="79">
        <v>2022</v>
      </c>
      <c r="D92" s="305"/>
      <c r="E92" s="306"/>
      <c r="F92" s="306"/>
      <c r="G92" s="306"/>
      <c r="H92" s="306"/>
      <c r="I92" s="306"/>
      <c r="J92" s="306"/>
      <c r="K92" s="306"/>
      <c r="L92" s="306"/>
      <c r="M92" s="306"/>
      <c r="N92" s="306"/>
      <c r="O92" s="306"/>
      <c r="P92" s="306"/>
      <c r="Q92" s="306"/>
      <c r="R92" s="307"/>
      <c r="S92" s="11"/>
    </row>
    <row r="93" spans="1:19" ht="14" x14ac:dyDescent="0.15">
      <c r="A93" s="11"/>
      <c r="B93" s="269"/>
      <c r="C93" s="79" t="s">
        <v>791</v>
      </c>
      <c r="D93" s="308"/>
      <c r="E93" s="309"/>
      <c r="F93" s="309"/>
      <c r="G93" s="309"/>
      <c r="H93" s="309"/>
      <c r="I93" s="309"/>
      <c r="J93" s="309"/>
      <c r="K93" s="309"/>
      <c r="L93" s="309"/>
      <c r="M93" s="309"/>
      <c r="N93" s="309"/>
      <c r="O93" s="309"/>
      <c r="P93" s="309"/>
      <c r="Q93" s="309"/>
      <c r="R93" s="310"/>
      <c r="S93" s="11"/>
    </row>
    <row r="94" spans="1:19" ht="18.75" customHeight="1" x14ac:dyDescent="0.15">
      <c r="A94" s="11"/>
      <c r="B94" s="297" t="s">
        <v>885</v>
      </c>
      <c r="C94" s="79" t="s">
        <v>789</v>
      </c>
      <c r="D94" s="300" t="s">
        <v>1115</v>
      </c>
      <c r="E94" s="276"/>
      <c r="F94" s="276"/>
      <c r="G94" s="276"/>
      <c r="H94" s="276"/>
      <c r="I94" s="276"/>
      <c r="J94" s="276"/>
      <c r="K94" s="276"/>
      <c r="L94" s="276"/>
      <c r="M94" s="276"/>
      <c r="N94" s="276"/>
      <c r="O94" s="276"/>
      <c r="P94" s="276"/>
      <c r="Q94" s="276"/>
      <c r="R94" s="277"/>
      <c r="S94" s="11"/>
    </row>
    <row r="95" spans="1:19" ht="18.75" customHeight="1" x14ac:dyDescent="0.15">
      <c r="A95" s="11"/>
      <c r="B95" s="298"/>
      <c r="C95" s="79" t="s">
        <v>790</v>
      </c>
      <c r="D95" s="278"/>
      <c r="E95" s="301"/>
      <c r="F95" s="301"/>
      <c r="G95" s="301"/>
      <c r="H95" s="301"/>
      <c r="I95" s="301"/>
      <c r="J95" s="301"/>
      <c r="K95" s="301"/>
      <c r="L95" s="301"/>
      <c r="M95" s="301"/>
      <c r="N95" s="301"/>
      <c r="O95" s="301"/>
      <c r="P95" s="301"/>
      <c r="Q95" s="301"/>
      <c r="R95" s="280"/>
      <c r="S95" s="11"/>
    </row>
    <row r="96" spans="1:19" ht="18.75" customHeight="1" x14ac:dyDescent="0.15">
      <c r="A96" s="11"/>
      <c r="B96" s="298"/>
      <c r="C96" s="79">
        <v>2020</v>
      </c>
      <c r="D96" s="278"/>
      <c r="E96" s="301"/>
      <c r="F96" s="301"/>
      <c r="G96" s="301"/>
      <c r="H96" s="301"/>
      <c r="I96" s="301"/>
      <c r="J96" s="301"/>
      <c r="K96" s="301"/>
      <c r="L96" s="301"/>
      <c r="M96" s="301"/>
      <c r="N96" s="301"/>
      <c r="O96" s="301"/>
      <c r="P96" s="301"/>
      <c r="Q96" s="301"/>
      <c r="R96" s="280"/>
      <c r="S96" s="11"/>
    </row>
    <row r="97" spans="1:19" ht="18.75" customHeight="1" x14ac:dyDescent="0.15">
      <c r="A97" s="11"/>
      <c r="B97" s="298"/>
      <c r="C97" s="79">
        <v>2021</v>
      </c>
      <c r="D97" s="278"/>
      <c r="E97" s="301"/>
      <c r="F97" s="301"/>
      <c r="G97" s="301"/>
      <c r="H97" s="301"/>
      <c r="I97" s="301"/>
      <c r="J97" s="301"/>
      <c r="K97" s="301"/>
      <c r="L97" s="301"/>
      <c r="M97" s="301"/>
      <c r="N97" s="301"/>
      <c r="O97" s="301"/>
      <c r="P97" s="301"/>
      <c r="Q97" s="301"/>
      <c r="R97" s="280"/>
      <c r="S97" s="11"/>
    </row>
    <row r="98" spans="1:19" ht="18.75" customHeight="1" x14ac:dyDescent="0.15">
      <c r="A98" s="11"/>
      <c r="B98" s="298"/>
      <c r="C98" s="79">
        <v>2022</v>
      </c>
      <c r="D98" s="278"/>
      <c r="E98" s="301"/>
      <c r="F98" s="301"/>
      <c r="G98" s="301"/>
      <c r="H98" s="301"/>
      <c r="I98" s="301"/>
      <c r="J98" s="301"/>
      <c r="K98" s="301"/>
      <c r="L98" s="301"/>
      <c r="M98" s="301"/>
      <c r="N98" s="301"/>
      <c r="O98" s="301"/>
      <c r="P98" s="301"/>
      <c r="Q98" s="301"/>
      <c r="R98" s="280"/>
      <c r="S98" s="11"/>
    </row>
    <row r="99" spans="1:19" ht="18.75" customHeight="1" x14ac:dyDescent="0.15">
      <c r="A99" s="11"/>
      <c r="B99" s="299"/>
      <c r="C99" s="79" t="s">
        <v>791</v>
      </c>
      <c r="D99" s="281"/>
      <c r="E99" s="282"/>
      <c r="F99" s="282"/>
      <c r="G99" s="282"/>
      <c r="H99" s="282"/>
      <c r="I99" s="282"/>
      <c r="J99" s="282"/>
      <c r="K99" s="282"/>
      <c r="L99" s="282"/>
      <c r="M99" s="282"/>
      <c r="N99" s="282"/>
      <c r="O99" s="282"/>
      <c r="P99" s="282"/>
      <c r="Q99" s="282"/>
      <c r="R99" s="283"/>
      <c r="S99" s="11"/>
    </row>
    <row r="100" spans="1:19" ht="12.75" customHeight="1" x14ac:dyDescent="0.15">
      <c r="A100" s="11"/>
      <c r="B100" s="269" t="s">
        <v>886</v>
      </c>
      <c r="C100" s="79" t="s">
        <v>789</v>
      </c>
      <c r="D100" s="275" t="s">
        <v>1150</v>
      </c>
      <c r="E100" s="276"/>
      <c r="F100" s="276"/>
      <c r="G100" s="276"/>
      <c r="H100" s="276"/>
      <c r="I100" s="276"/>
      <c r="J100" s="276"/>
      <c r="K100" s="276"/>
      <c r="L100" s="276"/>
      <c r="M100" s="276"/>
      <c r="N100" s="276"/>
      <c r="O100" s="276"/>
      <c r="P100" s="276"/>
      <c r="Q100" s="276"/>
      <c r="R100" s="277"/>
      <c r="S100" s="11"/>
    </row>
    <row r="101" spans="1:19" ht="12.75" customHeight="1" x14ac:dyDescent="0.15">
      <c r="A101" s="11"/>
      <c r="B101" s="269"/>
      <c r="C101" s="79" t="s">
        <v>790</v>
      </c>
      <c r="D101" s="278"/>
      <c r="E101" s="301"/>
      <c r="F101" s="301"/>
      <c r="G101" s="301"/>
      <c r="H101" s="301"/>
      <c r="I101" s="301"/>
      <c r="J101" s="301"/>
      <c r="K101" s="301"/>
      <c r="L101" s="301"/>
      <c r="M101" s="301"/>
      <c r="N101" s="301"/>
      <c r="O101" s="301"/>
      <c r="P101" s="301"/>
      <c r="Q101" s="301"/>
      <c r="R101" s="280"/>
      <c r="S101" s="11"/>
    </row>
    <row r="102" spans="1:19" ht="12.75" customHeight="1" x14ac:dyDescent="0.15">
      <c r="A102" s="11"/>
      <c r="B102" s="269"/>
      <c r="C102" s="79">
        <v>2020</v>
      </c>
      <c r="D102" s="278"/>
      <c r="E102" s="301"/>
      <c r="F102" s="301"/>
      <c r="G102" s="301"/>
      <c r="H102" s="301"/>
      <c r="I102" s="301"/>
      <c r="J102" s="301"/>
      <c r="K102" s="301"/>
      <c r="L102" s="301"/>
      <c r="M102" s="301"/>
      <c r="N102" s="301"/>
      <c r="O102" s="301"/>
      <c r="P102" s="301"/>
      <c r="Q102" s="301"/>
      <c r="R102" s="280"/>
      <c r="S102" s="11"/>
    </row>
    <row r="103" spans="1:19" ht="12.75" customHeight="1" x14ac:dyDescent="0.15">
      <c r="A103" s="11"/>
      <c r="B103" s="269"/>
      <c r="C103" s="79">
        <v>2021</v>
      </c>
      <c r="D103" s="278"/>
      <c r="E103" s="301"/>
      <c r="F103" s="301"/>
      <c r="G103" s="301"/>
      <c r="H103" s="301"/>
      <c r="I103" s="301"/>
      <c r="J103" s="301"/>
      <c r="K103" s="301"/>
      <c r="L103" s="301"/>
      <c r="M103" s="301"/>
      <c r="N103" s="301"/>
      <c r="O103" s="301"/>
      <c r="P103" s="301"/>
      <c r="Q103" s="301"/>
      <c r="R103" s="280"/>
      <c r="S103" s="11"/>
    </row>
    <row r="104" spans="1:19" ht="12.75" customHeight="1" x14ac:dyDescent="0.15">
      <c r="A104" s="11"/>
      <c r="B104" s="269"/>
      <c r="C104" s="79">
        <v>2022</v>
      </c>
      <c r="D104" s="278"/>
      <c r="E104" s="301"/>
      <c r="F104" s="301"/>
      <c r="G104" s="301"/>
      <c r="H104" s="301"/>
      <c r="I104" s="301"/>
      <c r="J104" s="301"/>
      <c r="K104" s="301"/>
      <c r="L104" s="301"/>
      <c r="M104" s="301"/>
      <c r="N104" s="301"/>
      <c r="O104" s="301"/>
      <c r="P104" s="301"/>
      <c r="Q104" s="301"/>
      <c r="R104" s="280"/>
      <c r="S104" s="11"/>
    </row>
    <row r="105" spans="1:19" ht="12.75" customHeight="1" x14ac:dyDescent="0.15">
      <c r="A105" s="11"/>
      <c r="B105" s="269"/>
      <c r="C105" s="79" t="s">
        <v>791</v>
      </c>
      <c r="D105" s="281"/>
      <c r="E105" s="282"/>
      <c r="F105" s="282"/>
      <c r="G105" s="282"/>
      <c r="H105" s="282"/>
      <c r="I105" s="282"/>
      <c r="J105" s="282"/>
      <c r="K105" s="282"/>
      <c r="L105" s="282"/>
      <c r="M105" s="282"/>
      <c r="N105" s="282"/>
      <c r="O105" s="282"/>
      <c r="P105" s="282"/>
      <c r="Q105" s="282"/>
      <c r="R105" s="283"/>
      <c r="S105" s="11"/>
    </row>
    <row r="106" spans="1:19" ht="18.75" customHeight="1" x14ac:dyDescent="0.15">
      <c r="A106" s="11"/>
      <c r="B106" s="269" t="s">
        <v>887</v>
      </c>
      <c r="C106" s="79" t="s">
        <v>789</v>
      </c>
      <c r="D106" s="86">
        <v>0</v>
      </c>
      <c r="E106" s="86">
        <v>0</v>
      </c>
      <c r="F106" s="86">
        <v>0</v>
      </c>
      <c r="G106" s="266" t="s">
        <v>888</v>
      </c>
      <c r="H106" s="266" t="s">
        <v>888</v>
      </c>
      <c r="I106" s="266" t="s">
        <v>889</v>
      </c>
      <c r="J106" s="270">
        <v>1143070.47</v>
      </c>
      <c r="K106" s="270">
        <v>0.72</v>
      </c>
      <c r="L106" s="266" t="s">
        <v>890</v>
      </c>
      <c r="M106" s="266" t="s">
        <v>803</v>
      </c>
      <c r="N106" s="266" t="s">
        <v>856</v>
      </c>
      <c r="O106" s="266" t="s">
        <v>804</v>
      </c>
      <c r="P106" s="266" t="s">
        <v>870</v>
      </c>
      <c r="Q106" s="266" t="s">
        <v>849</v>
      </c>
      <c r="R106" s="266" t="s">
        <v>891</v>
      </c>
      <c r="S106" s="11"/>
    </row>
    <row r="107" spans="1:19" ht="18.75" customHeight="1" x14ac:dyDescent="0.15">
      <c r="A107" s="11"/>
      <c r="B107" s="269"/>
      <c r="C107" s="79" t="s">
        <v>790</v>
      </c>
      <c r="D107" s="86">
        <v>0</v>
      </c>
      <c r="E107" s="86">
        <v>0</v>
      </c>
      <c r="F107" s="86">
        <v>0</v>
      </c>
      <c r="G107" s="267"/>
      <c r="H107" s="267"/>
      <c r="I107" s="267"/>
      <c r="J107" s="271"/>
      <c r="K107" s="267"/>
      <c r="L107" s="267"/>
      <c r="M107" s="267"/>
      <c r="N107" s="267"/>
      <c r="O107" s="267"/>
      <c r="P107" s="267"/>
      <c r="Q107" s="267"/>
      <c r="R107" s="267"/>
      <c r="S107" s="11"/>
    </row>
    <row r="108" spans="1:19" ht="18.75" customHeight="1" x14ac:dyDescent="0.15">
      <c r="A108" s="11"/>
      <c r="B108" s="269"/>
      <c r="C108" s="79">
        <v>2020</v>
      </c>
      <c r="D108" s="86">
        <v>1587675</v>
      </c>
      <c r="E108" s="86">
        <v>1587675</v>
      </c>
      <c r="F108" s="86">
        <v>0</v>
      </c>
      <c r="G108" s="267"/>
      <c r="H108" s="267"/>
      <c r="I108" s="267"/>
      <c r="J108" s="271"/>
      <c r="K108" s="267"/>
      <c r="L108" s="267"/>
      <c r="M108" s="267"/>
      <c r="N108" s="267"/>
      <c r="O108" s="267"/>
      <c r="P108" s="267"/>
      <c r="Q108" s="267"/>
      <c r="R108" s="267"/>
      <c r="S108" s="11"/>
    </row>
    <row r="109" spans="1:19" ht="18.75" customHeight="1" x14ac:dyDescent="0.15">
      <c r="A109" s="11"/>
      <c r="B109" s="269"/>
      <c r="C109" s="79">
        <v>2021</v>
      </c>
      <c r="D109" s="86">
        <v>0</v>
      </c>
      <c r="E109" s="86">
        <v>0</v>
      </c>
      <c r="F109" s="86">
        <v>0</v>
      </c>
      <c r="G109" s="267"/>
      <c r="H109" s="267"/>
      <c r="I109" s="267"/>
      <c r="J109" s="271"/>
      <c r="K109" s="267"/>
      <c r="L109" s="267"/>
      <c r="M109" s="267"/>
      <c r="N109" s="267"/>
      <c r="O109" s="267"/>
      <c r="P109" s="267"/>
      <c r="Q109" s="267"/>
      <c r="R109" s="267"/>
      <c r="S109" s="11"/>
    </row>
    <row r="110" spans="1:19" ht="18.75" customHeight="1" x14ac:dyDescent="0.15">
      <c r="A110" s="11"/>
      <c r="B110" s="269"/>
      <c r="C110" s="79">
        <v>2022</v>
      </c>
      <c r="D110" s="86">
        <v>0</v>
      </c>
      <c r="E110" s="86">
        <v>0</v>
      </c>
      <c r="F110" s="86">
        <v>0</v>
      </c>
      <c r="G110" s="267"/>
      <c r="H110" s="267"/>
      <c r="I110" s="267"/>
      <c r="J110" s="271"/>
      <c r="K110" s="267"/>
      <c r="L110" s="267"/>
      <c r="M110" s="267"/>
      <c r="N110" s="267"/>
      <c r="O110" s="267"/>
      <c r="P110" s="267"/>
      <c r="Q110" s="267"/>
      <c r="R110" s="267"/>
      <c r="S110" s="11"/>
    </row>
    <row r="111" spans="1:19" ht="18.75" customHeight="1" x14ac:dyDescent="0.15">
      <c r="A111" s="11"/>
      <c r="B111" s="269"/>
      <c r="C111" s="79" t="s">
        <v>791</v>
      </c>
      <c r="D111" s="86">
        <f>SUM(D108:D110)</f>
        <v>1587675</v>
      </c>
      <c r="E111" s="86">
        <f t="shared" ref="E111:F111" si="1">SUM(E108:E110)</f>
        <v>1587675</v>
      </c>
      <c r="F111" s="86">
        <f t="shared" si="1"/>
        <v>0</v>
      </c>
      <c r="G111" s="268"/>
      <c r="H111" s="268"/>
      <c r="I111" s="268"/>
      <c r="J111" s="272"/>
      <c r="K111" s="268"/>
      <c r="L111" s="268"/>
      <c r="M111" s="268"/>
      <c r="N111" s="268"/>
      <c r="O111" s="268"/>
      <c r="P111" s="268"/>
      <c r="Q111" s="268"/>
      <c r="R111" s="268"/>
      <c r="S111" s="11"/>
    </row>
    <row r="112" spans="1:19" ht="18.75" customHeight="1" x14ac:dyDescent="0.15">
      <c r="A112" s="11"/>
      <c r="B112" s="269" t="s">
        <v>892</v>
      </c>
      <c r="C112" s="79" t="s">
        <v>789</v>
      </c>
      <c r="D112" s="91">
        <v>2936929</v>
      </c>
      <c r="E112" s="86">
        <v>2936929</v>
      </c>
      <c r="F112" s="86"/>
      <c r="G112" s="266" t="s">
        <v>888</v>
      </c>
      <c r="H112" s="266" t="s">
        <v>888</v>
      </c>
      <c r="I112" s="266" t="s">
        <v>889</v>
      </c>
      <c r="J112" s="270">
        <v>1143068.47</v>
      </c>
      <c r="K112" s="270">
        <v>0.39</v>
      </c>
      <c r="L112" s="266" t="s">
        <v>890</v>
      </c>
      <c r="M112" s="266" t="s">
        <v>803</v>
      </c>
      <c r="N112" s="266" t="s">
        <v>856</v>
      </c>
      <c r="O112" s="266" t="s">
        <v>804</v>
      </c>
      <c r="P112" s="266" t="s">
        <v>870</v>
      </c>
      <c r="Q112" s="266" t="s">
        <v>849</v>
      </c>
      <c r="R112" s="266" t="s">
        <v>893</v>
      </c>
      <c r="S112" s="11"/>
    </row>
    <row r="113" spans="1:19" ht="18.75" customHeight="1" x14ac:dyDescent="0.15">
      <c r="A113" s="11"/>
      <c r="B113" s="269"/>
      <c r="C113" s="79" t="s">
        <v>790</v>
      </c>
      <c r="D113" s="86">
        <v>3524748</v>
      </c>
      <c r="E113" s="86">
        <v>3524748</v>
      </c>
      <c r="F113" s="86">
        <v>0</v>
      </c>
      <c r="G113" s="267"/>
      <c r="H113" s="267"/>
      <c r="I113" s="267"/>
      <c r="J113" s="271"/>
      <c r="K113" s="271"/>
      <c r="L113" s="267"/>
      <c r="M113" s="267"/>
      <c r="N113" s="267"/>
      <c r="O113" s="267"/>
      <c r="P113" s="267"/>
      <c r="Q113" s="267"/>
      <c r="R113" s="267"/>
      <c r="S113" s="11"/>
    </row>
    <row r="114" spans="1:19" ht="18.75" customHeight="1" x14ac:dyDescent="0.15">
      <c r="A114" s="11"/>
      <c r="B114" s="269"/>
      <c r="C114" s="79">
        <v>2020</v>
      </c>
      <c r="D114" s="86">
        <v>0</v>
      </c>
      <c r="E114" s="86">
        <v>0</v>
      </c>
      <c r="F114" s="86">
        <v>0</v>
      </c>
      <c r="G114" s="267"/>
      <c r="H114" s="267"/>
      <c r="I114" s="267"/>
      <c r="J114" s="271"/>
      <c r="K114" s="271"/>
      <c r="L114" s="267"/>
      <c r="M114" s="267"/>
      <c r="N114" s="267"/>
      <c r="O114" s="267"/>
      <c r="P114" s="267"/>
      <c r="Q114" s="267"/>
      <c r="R114" s="267"/>
      <c r="S114" s="11"/>
    </row>
    <row r="115" spans="1:19" ht="18.75" customHeight="1" x14ac:dyDescent="0.15">
      <c r="A115" s="11"/>
      <c r="B115" s="269"/>
      <c r="C115" s="79">
        <v>2021</v>
      </c>
      <c r="D115" s="86">
        <v>0</v>
      </c>
      <c r="E115" s="86">
        <v>0</v>
      </c>
      <c r="F115" s="86">
        <v>0</v>
      </c>
      <c r="G115" s="267"/>
      <c r="H115" s="267"/>
      <c r="I115" s="267"/>
      <c r="J115" s="271"/>
      <c r="K115" s="271"/>
      <c r="L115" s="267"/>
      <c r="M115" s="267"/>
      <c r="N115" s="267"/>
      <c r="O115" s="267"/>
      <c r="P115" s="267"/>
      <c r="Q115" s="267"/>
      <c r="R115" s="267"/>
      <c r="S115" s="11"/>
    </row>
    <row r="116" spans="1:19" ht="18.75" customHeight="1" x14ac:dyDescent="0.15">
      <c r="A116" s="11"/>
      <c r="B116" s="269"/>
      <c r="C116" s="79">
        <v>2022</v>
      </c>
      <c r="D116" s="86">
        <v>0</v>
      </c>
      <c r="E116" s="86">
        <v>0</v>
      </c>
      <c r="F116" s="86">
        <v>0</v>
      </c>
      <c r="G116" s="267"/>
      <c r="H116" s="267"/>
      <c r="I116" s="267"/>
      <c r="J116" s="271"/>
      <c r="K116" s="271"/>
      <c r="L116" s="267"/>
      <c r="M116" s="267"/>
      <c r="N116" s="267"/>
      <c r="O116" s="267"/>
      <c r="P116" s="267"/>
      <c r="Q116" s="267"/>
      <c r="R116" s="267"/>
      <c r="S116" s="11"/>
    </row>
    <row r="117" spans="1:19" ht="18.75" customHeight="1" x14ac:dyDescent="0.15">
      <c r="A117" s="11"/>
      <c r="B117" s="269"/>
      <c r="C117" s="79" t="s">
        <v>791</v>
      </c>
      <c r="D117" s="86">
        <v>0</v>
      </c>
      <c r="E117" s="86">
        <v>0</v>
      </c>
      <c r="F117" s="86">
        <f>SUM(F113:F116)</f>
        <v>0</v>
      </c>
      <c r="G117" s="268"/>
      <c r="H117" s="268"/>
      <c r="I117" s="268"/>
      <c r="J117" s="272"/>
      <c r="K117" s="272"/>
      <c r="L117" s="268"/>
      <c r="M117" s="268"/>
      <c r="N117" s="268"/>
      <c r="O117" s="268"/>
      <c r="P117" s="268"/>
      <c r="Q117" s="268"/>
      <c r="R117" s="268"/>
      <c r="S117" s="11"/>
    </row>
    <row r="118" spans="1:19" ht="18.75" customHeight="1" x14ac:dyDescent="0.15">
      <c r="A118" s="11"/>
      <c r="B118" s="269" t="s">
        <v>894</v>
      </c>
      <c r="C118" s="79" t="s">
        <v>789</v>
      </c>
      <c r="D118" s="86">
        <v>732018</v>
      </c>
      <c r="E118" s="86">
        <v>732018</v>
      </c>
      <c r="F118" s="86">
        <v>0</v>
      </c>
      <c r="G118" s="294" t="s">
        <v>800</v>
      </c>
      <c r="H118" s="294" t="s">
        <v>800</v>
      </c>
      <c r="I118" s="266" t="s">
        <v>895</v>
      </c>
      <c r="J118" s="270">
        <v>1146143.02</v>
      </c>
      <c r="K118" s="270">
        <v>1.57</v>
      </c>
      <c r="L118" s="266" t="s">
        <v>877</v>
      </c>
      <c r="M118" s="266" t="s">
        <v>803</v>
      </c>
      <c r="N118" s="266" t="s">
        <v>856</v>
      </c>
      <c r="O118" s="266" t="s">
        <v>804</v>
      </c>
      <c r="P118" s="266" t="s">
        <v>896</v>
      </c>
      <c r="Q118" s="270" t="s">
        <v>864</v>
      </c>
      <c r="R118" s="291" t="s">
        <v>1156</v>
      </c>
      <c r="S118" s="11"/>
    </row>
    <row r="119" spans="1:19" ht="18.75" customHeight="1" x14ac:dyDescent="0.15">
      <c r="A119" s="11"/>
      <c r="B119" s="269"/>
      <c r="C119" s="79" t="s">
        <v>790</v>
      </c>
      <c r="D119" s="86">
        <v>701348</v>
      </c>
      <c r="E119" s="86">
        <v>701348</v>
      </c>
      <c r="F119" s="87">
        <v>0</v>
      </c>
      <c r="G119" s="295"/>
      <c r="H119" s="295"/>
      <c r="I119" s="267"/>
      <c r="J119" s="271"/>
      <c r="K119" s="271"/>
      <c r="L119" s="267"/>
      <c r="M119" s="267"/>
      <c r="N119" s="267"/>
      <c r="O119" s="267"/>
      <c r="P119" s="267"/>
      <c r="Q119" s="271"/>
      <c r="R119" s="292"/>
      <c r="S119" s="11"/>
    </row>
    <row r="120" spans="1:19" ht="18.75" customHeight="1" x14ac:dyDescent="0.15">
      <c r="A120" s="11"/>
      <c r="B120" s="269"/>
      <c r="C120" s="79">
        <v>2020</v>
      </c>
      <c r="D120" s="86">
        <v>732018</v>
      </c>
      <c r="E120" s="86">
        <v>732018</v>
      </c>
      <c r="F120" s="87">
        <v>0</v>
      </c>
      <c r="G120" s="295"/>
      <c r="H120" s="295"/>
      <c r="I120" s="267"/>
      <c r="J120" s="271"/>
      <c r="K120" s="271"/>
      <c r="L120" s="267"/>
      <c r="M120" s="267"/>
      <c r="N120" s="267"/>
      <c r="O120" s="267"/>
      <c r="P120" s="267"/>
      <c r="Q120" s="271"/>
      <c r="R120" s="292"/>
      <c r="S120" s="11"/>
    </row>
    <row r="121" spans="1:19" ht="18.75" customHeight="1" x14ac:dyDescent="0.15">
      <c r="A121" s="11"/>
      <c r="B121" s="269"/>
      <c r="C121" s="79">
        <v>2021</v>
      </c>
      <c r="D121" s="86">
        <v>732018</v>
      </c>
      <c r="E121" s="86">
        <v>732018</v>
      </c>
      <c r="F121" s="87">
        <v>0</v>
      </c>
      <c r="G121" s="295"/>
      <c r="H121" s="295"/>
      <c r="I121" s="267"/>
      <c r="J121" s="271"/>
      <c r="K121" s="271"/>
      <c r="L121" s="267"/>
      <c r="M121" s="267"/>
      <c r="N121" s="267"/>
      <c r="O121" s="267"/>
      <c r="P121" s="267"/>
      <c r="Q121" s="271"/>
      <c r="R121" s="292"/>
      <c r="S121" s="11"/>
    </row>
    <row r="122" spans="1:19" ht="18.75" customHeight="1" x14ac:dyDescent="0.15">
      <c r="A122" s="11"/>
      <c r="B122" s="269"/>
      <c r="C122" s="79">
        <v>2022</v>
      </c>
      <c r="D122" s="86">
        <v>732018</v>
      </c>
      <c r="E122" s="86">
        <v>732018</v>
      </c>
      <c r="F122" s="87">
        <v>0</v>
      </c>
      <c r="G122" s="295"/>
      <c r="H122" s="295"/>
      <c r="I122" s="267"/>
      <c r="J122" s="271"/>
      <c r="K122" s="271"/>
      <c r="L122" s="267"/>
      <c r="M122" s="267"/>
      <c r="N122" s="267"/>
      <c r="O122" s="267"/>
      <c r="P122" s="267"/>
      <c r="Q122" s="271"/>
      <c r="R122" s="292"/>
      <c r="S122" s="11"/>
    </row>
    <row r="123" spans="1:19" ht="18.75" customHeight="1" x14ac:dyDescent="0.15">
      <c r="A123" s="11"/>
      <c r="B123" s="269"/>
      <c r="C123" s="79" t="s">
        <v>791</v>
      </c>
      <c r="D123" s="86">
        <f>SUM(D120:D122)</f>
        <v>2196054</v>
      </c>
      <c r="E123" s="86">
        <f>SUM(E120:E122)</f>
        <v>2196054</v>
      </c>
      <c r="F123" s="86">
        <f>SUM(F119:F122)</f>
        <v>0</v>
      </c>
      <c r="G123" s="296"/>
      <c r="H123" s="296"/>
      <c r="I123" s="268"/>
      <c r="J123" s="272"/>
      <c r="K123" s="272"/>
      <c r="L123" s="268"/>
      <c r="M123" s="268"/>
      <c r="N123" s="268"/>
      <c r="O123" s="268"/>
      <c r="P123" s="268"/>
      <c r="Q123" s="272"/>
      <c r="R123" s="293"/>
      <c r="S123" s="11"/>
    </row>
    <row r="124" spans="1:19" ht="14" x14ac:dyDescent="0.15">
      <c r="A124" s="11"/>
      <c r="B124" s="269" t="s">
        <v>897</v>
      </c>
      <c r="C124" s="79" t="s">
        <v>789</v>
      </c>
      <c r="D124" s="86">
        <v>0</v>
      </c>
      <c r="E124" s="86">
        <v>0</v>
      </c>
      <c r="F124" s="86">
        <v>0</v>
      </c>
      <c r="G124" s="270" t="s">
        <v>69</v>
      </c>
      <c r="H124" s="270" t="s">
        <v>69</v>
      </c>
      <c r="I124" s="266" t="s">
        <v>898</v>
      </c>
      <c r="J124" s="290">
        <v>1022629.33</v>
      </c>
      <c r="K124" s="266">
        <v>0.6</v>
      </c>
      <c r="L124" s="266" t="s">
        <v>802</v>
      </c>
      <c r="M124" s="266" t="s">
        <v>811</v>
      </c>
      <c r="N124" s="266" t="s">
        <v>878</v>
      </c>
      <c r="O124" s="266" t="s">
        <v>847</v>
      </c>
      <c r="P124" s="266" t="s">
        <v>870</v>
      </c>
      <c r="Q124" s="266" t="s">
        <v>849</v>
      </c>
      <c r="R124" s="266" t="s">
        <v>1103</v>
      </c>
      <c r="S124" s="11"/>
    </row>
    <row r="125" spans="1:19" ht="12.75" customHeight="1" x14ac:dyDescent="0.15">
      <c r="A125" s="11"/>
      <c r="B125" s="269"/>
      <c r="C125" s="79" t="s">
        <v>790</v>
      </c>
      <c r="D125" s="86">
        <v>0</v>
      </c>
      <c r="E125" s="86">
        <v>0</v>
      </c>
      <c r="F125" s="86">
        <v>0</v>
      </c>
      <c r="G125" s="267"/>
      <c r="H125" s="267"/>
      <c r="I125" s="267"/>
      <c r="J125" s="290"/>
      <c r="K125" s="267"/>
      <c r="L125" s="267"/>
      <c r="M125" s="267"/>
      <c r="N125" s="288"/>
      <c r="O125" s="267"/>
      <c r="P125" s="267"/>
      <c r="Q125" s="267"/>
      <c r="R125" s="267"/>
      <c r="S125" s="11"/>
    </row>
    <row r="126" spans="1:19" ht="12.75" customHeight="1" x14ac:dyDescent="0.15">
      <c r="A126" s="11"/>
      <c r="B126" s="269"/>
      <c r="C126" s="79">
        <v>2020</v>
      </c>
      <c r="D126" s="86">
        <v>200000</v>
      </c>
      <c r="E126" s="86">
        <v>200000</v>
      </c>
      <c r="F126" s="86">
        <v>0</v>
      </c>
      <c r="G126" s="267"/>
      <c r="H126" s="267"/>
      <c r="I126" s="267"/>
      <c r="J126" s="290"/>
      <c r="K126" s="267"/>
      <c r="L126" s="267"/>
      <c r="M126" s="267"/>
      <c r="N126" s="288"/>
      <c r="O126" s="267"/>
      <c r="P126" s="267"/>
      <c r="Q126" s="267"/>
      <c r="R126" s="267"/>
      <c r="S126" s="11"/>
    </row>
    <row r="127" spans="1:19" ht="12.75" customHeight="1" x14ac:dyDescent="0.15">
      <c r="A127" s="11"/>
      <c r="B127" s="269"/>
      <c r="C127" s="79">
        <v>2021</v>
      </c>
      <c r="D127" s="86">
        <v>1710000</v>
      </c>
      <c r="E127" s="86">
        <v>1710000</v>
      </c>
      <c r="F127" s="86">
        <v>0</v>
      </c>
      <c r="G127" s="267"/>
      <c r="H127" s="267"/>
      <c r="I127" s="267"/>
      <c r="J127" s="290"/>
      <c r="K127" s="267"/>
      <c r="L127" s="267"/>
      <c r="M127" s="267"/>
      <c r="N127" s="288"/>
      <c r="O127" s="267"/>
      <c r="P127" s="267"/>
      <c r="Q127" s="267"/>
      <c r="R127" s="267"/>
      <c r="S127" s="11"/>
    </row>
    <row r="128" spans="1:19" ht="12.75" customHeight="1" x14ac:dyDescent="0.15">
      <c r="A128" s="11"/>
      <c r="B128" s="269"/>
      <c r="C128" s="79">
        <v>2022</v>
      </c>
      <c r="D128" s="86">
        <v>1710000</v>
      </c>
      <c r="E128" s="86">
        <v>1710000</v>
      </c>
      <c r="F128" s="86">
        <v>0</v>
      </c>
      <c r="G128" s="267"/>
      <c r="H128" s="267"/>
      <c r="I128" s="267"/>
      <c r="J128" s="225"/>
      <c r="K128" s="267"/>
      <c r="L128" s="267"/>
      <c r="M128" s="267"/>
      <c r="N128" s="288"/>
      <c r="O128" s="267"/>
      <c r="P128" s="267"/>
      <c r="Q128" s="267"/>
      <c r="R128" s="267"/>
      <c r="S128" s="11"/>
    </row>
    <row r="129" spans="1:19" ht="49.5" customHeight="1" x14ac:dyDescent="0.15">
      <c r="A129" s="11"/>
      <c r="B129" s="269"/>
      <c r="C129" s="79" t="s">
        <v>791</v>
      </c>
      <c r="D129" s="86">
        <f>SUM(D126:D128)</f>
        <v>3620000</v>
      </c>
      <c r="E129" s="86">
        <f t="shared" ref="E129:F129" si="2">SUM(E126:E128)</f>
        <v>3620000</v>
      </c>
      <c r="F129" s="86">
        <f t="shared" si="2"/>
        <v>0</v>
      </c>
      <c r="G129" s="268"/>
      <c r="H129" s="268"/>
      <c r="I129" s="268"/>
      <c r="J129" s="225"/>
      <c r="K129" s="268"/>
      <c r="L129" s="268"/>
      <c r="M129" s="268"/>
      <c r="N129" s="289"/>
      <c r="O129" s="268"/>
      <c r="P129" s="268"/>
      <c r="Q129" s="268"/>
      <c r="R129" s="268"/>
      <c r="S129" s="11"/>
    </row>
    <row r="130" spans="1:19" ht="14" x14ac:dyDescent="0.15">
      <c r="A130" s="11"/>
      <c r="B130" s="269" t="s">
        <v>899</v>
      </c>
      <c r="C130" s="79" t="s">
        <v>789</v>
      </c>
      <c r="D130" s="86"/>
      <c r="E130" s="87"/>
      <c r="F130" s="87"/>
      <c r="G130" s="270" t="s">
        <v>69</v>
      </c>
      <c r="H130" s="270" t="s">
        <v>69</v>
      </c>
      <c r="I130" s="266" t="s">
        <v>900</v>
      </c>
      <c r="J130" s="290">
        <v>2602297.79</v>
      </c>
      <c r="K130" s="266">
        <v>2.81</v>
      </c>
      <c r="L130" s="266" t="s">
        <v>901</v>
      </c>
      <c r="M130" s="266" t="s">
        <v>902</v>
      </c>
      <c r="N130" s="266" t="s">
        <v>856</v>
      </c>
      <c r="O130" s="266" t="s">
        <v>804</v>
      </c>
      <c r="P130" s="266" t="s">
        <v>870</v>
      </c>
      <c r="Q130" s="266" t="s">
        <v>849</v>
      </c>
      <c r="R130" s="266" t="s">
        <v>903</v>
      </c>
      <c r="S130" s="11"/>
    </row>
    <row r="131" spans="1:19" ht="12.75" customHeight="1" x14ac:dyDescent="0.15">
      <c r="A131" s="11"/>
      <c r="B131" s="269"/>
      <c r="C131" s="79" t="s">
        <v>790</v>
      </c>
      <c r="D131" s="86"/>
      <c r="E131" s="87"/>
      <c r="F131" s="87"/>
      <c r="G131" s="267"/>
      <c r="H131" s="267"/>
      <c r="I131" s="267"/>
      <c r="J131" s="290"/>
      <c r="K131" s="267"/>
      <c r="L131" s="267"/>
      <c r="M131" s="267"/>
      <c r="N131" s="288"/>
      <c r="O131" s="267"/>
      <c r="P131" s="267"/>
      <c r="Q131" s="267"/>
      <c r="R131" s="267"/>
      <c r="S131" s="11"/>
    </row>
    <row r="132" spans="1:19" ht="12.75" customHeight="1" x14ac:dyDescent="0.15">
      <c r="A132" s="11"/>
      <c r="B132" s="269"/>
      <c r="C132" s="79">
        <v>2020</v>
      </c>
      <c r="D132" s="86">
        <v>925484.5</v>
      </c>
      <c r="E132" s="86">
        <v>925484.5</v>
      </c>
      <c r="F132" s="86">
        <v>0</v>
      </c>
      <c r="G132" s="267"/>
      <c r="H132" s="267"/>
      <c r="I132" s="267"/>
      <c r="J132" s="290"/>
      <c r="K132" s="267"/>
      <c r="L132" s="267"/>
      <c r="M132" s="267"/>
      <c r="N132" s="288"/>
      <c r="O132" s="267"/>
      <c r="P132" s="267"/>
      <c r="Q132" s="267"/>
      <c r="R132" s="267"/>
      <c r="S132" s="11"/>
    </row>
    <row r="133" spans="1:19" ht="12.75" customHeight="1" x14ac:dyDescent="0.15">
      <c r="A133" s="11"/>
      <c r="B133" s="269"/>
      <c r="C133" s="79">
        <v>2021</v>
      </c>
      <c r="D133" s="86">
        <v>925484.5</v>
      </c>
      <c r="E133" s="86">
        <v>925484.5</v>
      </c>
      <c r="F133" s="86">
        <v>0</v>
      </c>
      <c r="G133" s="267"/>
      <c r="H133" s="267"/>
      <c r="I133" s="267"/>
      <c r="J133" s="290"/>
      <c r="K133" s="267"/>
      <c r="L133" s="267"/>
      <c r="M133" s="267"/>
      <c r="N133" s="288"/>
      <c r="O133" s="267"/>
      <c r="P133" s="267"/>
      <c r="Q133" s="267"/>
      <c r="R133" s="267"/>
      <c r="S133" s="11"/>
    </row>
    <row r="134" spans="1:19" ht="12.75" customHeight="1" x14ac:dyDescent="0.15">
      <c r="A134" s="11"/>
      <c r="B134" s="269"/>
      <c r="C134" s="79">
        <v>2022</v>
      </c>
      <c r="D134" s="86">
        <v>0</v>
      </c>
      <c r="E134" s="86">
        <v>0</v>
      </c>
      <c r="F134" s="86">
        <v>0</v>
      </c>
      <c r="G134" s="267"/>
      <c r="H134" s="267"/>
      <c r="I134" s="267"/>
      <c r="J134" s="225"/>
      <c r="K134" s="267"/>
      <c r="L134" s="267"/>
      <c r="M134" s="267"/>
      <c r="N134" s="288"/>
      <c r="O134" s="267"/>
      <c r="P134" s="267"/>
      <c r="Q134" s="267"/>
      <c r="R134" s="267"/>
      <c r="S134" s="11"/>
    </row>
    <row r="135" spans="1:19" ht="12.75" customHeight="1" x14ac:dyDescent="0.15">
      <c r="A135" s="11"/>
      <c r="B135" s="269"/>
      <c r="C135" s="79" t="s">
        <v>791</v>
      </c>
      <c r="D135" s="86">
        <f>SUM(D132:D134)</f>
        <v>1850969</v>
      </c>
      <c r="E135" s="86">
        <f t="shared" ref="E135:F135" si="3">SUM(E132:E134)</f>
        <v>1850969</v>
      </c>
      <c r="F135" s="86">
        <f t="shared" si="3"/>
        <v>0</v>
      </c>
      <c r="G135" s="268"/>
      <c r="H135" s="268"/>
      <c r="I135" s="268"/>
      <c r="J135" s="225"/>
      <c r="K135" s="268"/>
      <c r="L135" s="268"/>
      <c r="M135" s="268"/>
      <c r="N135" s="289"/>
      <c r="O135" s="268"/>
      <c r="P135" s="268"/>
      <c r="Q135" s="268"/>
      <c r="R135" s="268"/>
      <c r="S135" s="11"/>
    </row>
    <row r="136" spans="1:19" ht="14" x14ac:dyDescent="0.15">
      <c r="B136" s="325" t="s">
        <v>1104</v>
      </c>
      <c r="C136" s="173" t="s">
        <v>789</v>
      </c>
      <c r="D136" s="174"/>
      <c r="E136" s="175"/>
      <c r="F136" s="175"/>
      <c r="G136" s="326"/>
      <c r="H136" s="326"/>
      <c r="I136" s="319"/>
      <c r="J136" s="327"/>
      <c r="K136" s="319"/>
      <c r="L136" s="319"/>
      <c r="M136" s="319"/>
      <c r="N136" s="319"/>
      <c r="O136" s="319"/>
      <c r="P136" s="319"/>
      <c r="Q136" s="319"/>
      <c r="R136" s="322" t="s">
        <v>1106</v>
      </c>
    </row>
    <row r="137" spans="1:19" ht="14" x14ac:dyDescent="0.15">
      <c r="B137" s="325"/>
      <c r="C137" s="173" t="s">
        <v>790</v>
      </c>
      <c r="D137" s="174"/>
      <c r="E137" s="175"/>
      <c r="F137" s="175"/>
      <c r="G137" s="320"/>
      <c r="H137" s="320"/>
      <c r="I137" s="320"/>
      <c r="J137" s="327"/>
      <c r="K137" s="320"/>
      <c r="L137" s="320"/>
      <c r="M137" s="320"/>
      <c r="N137" s="329"/>
      <c r="O137" s="320"/>
      <c r="P137" s="320"/>
      <c r="Q137" s="320"/>
      <c r="R137" s="323"/>
    </row>
    <row r="138" spans="1:19" x14ac:dyDescent="0.15">
      <c r="B138" s="325"/>
      <c r="C138" s="173">
        <v>2020</v>
      </c>
      <c r="D138" s="174"/>
      <c r="E138" s="174"/>
      <c r="F138" s="174">
        <v>0</v>
      </c>
      <c r="G138" s="320"/>
      <c r="H138" s="320"/>
      <c r="I138" s="320"/>
      <c r="J138" s="327"/>
      <c r="K138" s="320"/>
      <c r="L138" s="320"/>
      <c r="M138" s="320"/>
      <c r="N138" s="329"/>
      <c r="O138" s="320"/>
      <c r="P138" s="320"/>
      <c r="Q138" s="320"/>
      <c r="R138" s="323"/>
    </row>
    <row r="139" spans="1:19" x14ac:dyDescent="0.15">
      <c r="B139" s="325"/>
      <c r="C139" s="173">
        <v>2021</v>
      </c>
      <c r="D139" s="174"/>
      <c r="E139" s="174"/>
      <c r="F139" s="174">
        <v>0</v>
      </c>
      <c r="G139" s="320"/>
      <c r="H139" s="320"/>
      <c r="I139" s="320"/>
      <c r="J139" s="327"/>
      <c r="K139" s="320"/>
      <c r="L139" s="320"/>
      <c r="M139" s="320"/>
      <c r="N139" s="329"/>
      <c r="O139" s="320"/>
      <c r="P139" s="320"/>
      <c r="Q139" s="320"/>
      <c r="R139" s="323"/>
    </row>
    <row r="140" spans="1:19" x14ac:dyDescent="0.15">
      <c r="B140" s="325"/>
      <c r="C140" s="173">
        <v>2022</v>
      </c>
      <c r="D140" s="174"/>
      <c r="E140" s="174"/>
      <c r="F140" s="174">
        <v>0</v>
      </c>
      <c r="G140" s="320"/>
      <c r="H140" s="320"/>
      <c r="I140" s="320"/>
      <c r="J140" s="328"/>
      <c r="K140" s="320"/>
      <c r="L140" s="320"/>
      <c r="M140" s="320"/>
      <c r="N140" s="329"/>
      <c r="O140" s="320"/>
      <c r="P140" s="320"/>
      <c r="Q140" s="320"/>
      <c r="R140" s="323"/>
    </row>
    <row r="141" spans="1:19" ht="14" x14ac:dyDescent="0.15">
      <c r="B141" s="325"/>
      <c r="C141" s="173" t="s">
        <v>791</v>
      </c>
      <c r="D141" s="174"/>
      <c r="E141" s="174"/>
      <c r="F141" s="174">
        <f t="shared" ref="F141" si="4">SUM(F138:F140)</f>
        <v>0</v>
      </c>
      <c r="G141" s="321"/>
      <c r="H141" s="321"/>
      <c r="I141" s="321"/>
      <c r="J141" s="328"/>
      <c r="K141" s="321"/>
      <c r="L141" s="321"/>
      <c r="M141" s="321"/>
      <c r="N141" s="330"/>
      <c r="O141" s="321"/>
      <c r="P141" s="321"/>
      <c r="Q141" s="321"/>
      <c r="R141" s="324"/>
    </row>
    <row r="142" spans="1:19" x14ac:dyDescent="0.15">
      <c r="B142" s="92"/>
      <c r="C142" s="92"/>
      <c r="D142" s="92"/>
      <c r="E142" s="92"/>
      <c r="F142" s="92"/>
      <c r="G142" s="92"/>
      <c r="H142" s="92"/>
      <c r="I142" s="92"/>
      <c r="J142" s="92"/>
      <c r="K142" s="92"/>
      <c r="L142" s="92"/>
      <c r="M142" s="92"/>
      <c r="N142" s="92"/>
      <c r="O142" s="92"/>
      <c r="P142" s="92"/>
      <c r="Q142" s="92"/>
      <c r="R142" s="92"/>
    </row>
    <row r="143" spans="1:19" x14ac:dyDescent="0.15">
      <c r="B143" s="92"/>
      <c r="C143" s="92"/>
      <c r="D143" s="92"/>
      <c r="E143" s="92"/>
      <c r="F143" s="92"/>
      <c r="G143" s="92"/>
      <c r="H143" s="92"/>
      <c r="I143" s="92"/>
      <c r="J143" s="92"/>
      <c r="K143" s="92"/>
      <c r="L143" s="92"/>
      <c r="M143" s="92"/>
      <c r="N143" s="92"/>
      <c r="O143" s="92"/>
      <c r="P143" s="92"/>
      <c r="Q143" s="92"/>
      <c r="R143" s="92"/>
    </row>
    <row r="144" spans="1:19" x14ac:dyDescent="0.15">
      <c r="B144" s="92"/>
      <c r="C144" s="92"/>
      <c r="D144" s="92"/>
      <c r="E144" s="92"/>
      <c r="F144" s="92"/>
      <c r="G144" s="92"/>
      <c r="H144" s="92"/>
      <c r="I144" s="92"/>
      <c r="J144" s="92"/>
      <c r="K144" s="92"/>
      <c r="L144" s="92"/>
      <c r="M144" s="92"/>
      <c r="N144" s="92"/>
      <c r="O144" s="92"/>
      <c r="P144" s="92"/>
      <c r="Q144" s="92"/>
      <c r="R144" s="92"/>
    </row>
    <row r="145" spans="2:18" x14ac:dyDescent="0.15">
      <c r="B145" s="92"/>
      <c r="C145" s="92"/>
      <c r="D145" s="92"/>
      <c r="E145" s="92"/>
      <c r="F145" s="92"/>
      <c r="G145" s="92"/>
      <c r="H145" s="92"/>
      <c r="I145" s="92"/>
      <c r="J145" s="92"/>
      <c r="K145" s="92"/>
      <c r="L145" s="92"/>
      <c r="M145" s="92"/>
      <c r="N145" s="92"/>
      <c r="O145" s="92"/>
      <c r="P145" s="92"/>
      <c r="Q145" s="92"/>
      <c r="R145" s="92"/>
    </row>
    <row r="146" spans="2:18" x14ac:dyDescent="0.15">
      <c r="B146" s="92"/>
      <c r="C146" s="92"/>
      <c r="D146" s="92"/>
      <c r="E146" s="92"/>
      <c r="F146" s="92"/>
      <c r="G146" s="92"/>
      <c r="H146" s="92"/>
      <c r="I146" s="92"/>
      <c r="J146" s="92"/>
      <c r="K146" s="92"/>
      <c r="L146" s="92"/>
      <c r="M146" s="92"/>
      <c r="N146" s="92"/>
      <c r="O146" s="92"/>
      <c r="P146" s="92"/>
      <c r="Q146" s="92"/>
      <c r="R146" s="92"/>
    </row>
    <row r="147" spans="2:18" x14ac:dyDescent="0.15">
      <c r="B147" s="92"/>
      <c r="C147" s="92"/>
      <c r="D147" s="92"/>
      <c r="E147" s="92"/>
      <c r="F147" s="92"/>
      <c r="G147" s="92"/>
      <c r="H147" s="92"/>
      <c r="I147" s="92"/>
      <c r="J147" s="92"/>
      <c r="K147" s="92"/>
      <c r="L147" s="92"/>
      <c r="M147" s="92"/>
      <c r="N147" s="92"/>
      <c r="O147" s="92"/>
      <c r="P147" s="92"/>
      <c r="Q147" s="92"/>
      <c r="R147" s="92"/>
    </row>
    <row r="148" spans="2:18" x14ac:dyDescent="0.15">
      <c r="B148" s="92"/>
      <c r="C148" s="92"/>
      <c r="D148" s="92"/>
      <c r="E148" s="92"/>
      <c r="F148" s="92"/>
      <c r="G148" s="92"/>
      <c r="H148" s="92"/>
      <c r="I148" s="92"/>
      <c r="J148" s="92"/>
      <c r="K148" s="92"/>
      <c r="L148" s="92"/>
      <c r="M148" s="92"/>
      <c r="N148" s="92"/>
      <c r="O148" s="92"/>
      <c r="P148" s="92"/>
      <c r="Q148" s="92"/>
      <c r="R148" s="92"/>
    </row>
    <row r="149" spans="2:18" x14ac:dyDescent="0.15">
      <c r="B149" s="92"/>
      <c r="C149" s="92"/>
      <c r="D149" s="92"/>
      <c r="E149" s="92"/>
      <c r="F149" s="92"/>
      <c r="G149" s="92"/>
      <c r="H149" s="92"/>
      <c r="I149" s="92"/>
      <c r="J149" s="92"/>
      <c r="K149" s="92"/>
      <c r="L149" s="92"/>
      <c r="M149" s="92"/>
      <c r="N149" s="92"/>
      <c r="O149" s="92"/>
      <c r="P149" s="92"/>
      <c r="Q149" s="92"/>
      <c r="R149" s="92"/>
    </row>
    <row r="150" spans="2:18" x14ac:dyDescent="0.15">
      <c r="B150" s="92"/>
      <c r="C150" s="92"/>
      <c r="D150" s="92"/>
      <c r="E150" s="92"/>
      <c r="F150" s="92"/>
      <c r="G150" s="92"/>
      <c r="H150" s="92"/>
      <c r="I150" s="92"/>
      <c r="J150" s="92"/>
      <c r="K150" s="92"/>
      <c r="L150" s="92"/>
      <c r="M150" s="92"/>
      <c r="N150" s="92"/>
      <c r="O150" s="92"/>
      <c r="P150" s="92"/>
      <c r="Q150" s="92"/>
      <c r="R150" s="92"/>
    </row>
    <row r="151" spans="2:18" x14ac:dyDescent="0.15">
      <c r="B151" s="92"/>
      <c r="C151" s="92"/>
      <c r="D151" s="92"/>
      <c r="E151" s="92"/>
      <c r="F151" s="92"/>
      <c r="G151" s="92"/>
      <c r="H151" s="92"/>
      <c r="I151" s="92"/>
      <c r="J151" s="92"/>
      <c r="K151" s="92"/>
      <c r="L151" s="92"/>
      <c r="M151" s="92"/>
      <c r="N151" s="92"/>
      <c r="O151" s="92"/>
      <c r="P151" s="92"/>
      <c r="Q151" s="92"/>
      <c r="R151" s="92"/>
    </row>
    <row r="152" spans="2:18" x14ac:dyDescent="0.15">
      <c r="B152" s="92"/>
      <c r="C152" s="92"/>
      <c r="D152" s="92"/>
      <c r="E152" s="92"/>
      <c r="F152" s="92"/>
      <c r="G152" s="92"/>
      <c r="H152" s="92"/>
      <c r="I152" s="92"/>
      <c r="J152" s="92"/>
      <c r="K152" s="92"/>
      <c r="L152" s="92"/>
      <c r="M152" s="92"/>
      <c r="N152" s="92"/>
      <c r="O152" s="92"/>
      <c r="P152" s="92"/>
      <c r="Q152" s="92"/>
      <c r="R152" s="92"/>
    </row>
    <row r="153" spans="2:18" x14ac:dyDescent="0.15">
      <c r="B153" s="92"/>
      <c r="C153" s="92"/>
      <c r="D153" s="92"/>
      <c r="E153" s="92"/>
      <c r="F153" s="92"/>
      <c r="G153" s="92"/>
      <c r="H153" s="92"/>
      <c r="I153" s="92"/>
      <c r="J153" s="92"/>
      <c r="K153" s="92"/>
      <c r="L153" s="92"/>
      <c r="M153" s="92"/>
      <c r="N153" s="92"/>
      <c r="O153" s="92"/>
      <c r="P153" s="92"/>
      <c r="Q153" s="92"/>
      <c r="R153" s="92"/>
    </row>
    <row r="154" spans="2:18" x14ac:dyDescent="0.15">
      <c r="B154" s="92"/>
      <c r="C154" s="92"/>
      <c r="D154" s="92"/>
      <c r="E154" s="92"/>
      <c r="F154" s="92"/>
      <c r="G154" s="92"/>
      <c r="H154" s="92"/>
      <c r="I154" s="92"/>
      <c r="J154" s="92"/>
      <c r="K154" s="92"/>
      <c r="L154" s="92"/>
      <c r="M154" s="92"/>
      <c r="N154" s="92"/>
      <c r="O154" s="92"/>
      <c r="P154" s="92"/>
      <c r="Q154" s="92"/>
      <c r="R154" s="92"/>
    </row>
    <row r="155" spans="2:18" x14ac:dyDescent="0.15">
      <c r="B155" s="92"/>
      <c r="C155" s="92"/>
      <c r="D155" s="92"/>
      <c r="E155" s="92"/>
      <c r="F155" s="92"/>
      <c r="G155" s="92"/>
      <c r="H155" s="92"/>
      <c r="I155" s="92"/>
      <c r="J155" s="92"/>
      <c r="K155" s="92"/>
      <c r="L155" s="92"/>
      <c r="M155" s="92"/>
      <c r="N155" s="92"/>
      <c r="O155" s="92"/>
      <c r="P155" s="92"/>
      <c r="Q155" s="92"/>
      <c r="R155" s="92"/>
    </row>
    <row r="156" spans="2:18" x14ac:dyDescent="0.15">
      <c r="B156" s="92"/>
      <c r="C156" s="92"/>
      <c r="D156" s="92"/>
      <c r="E156" s="92"/>
      <c r="F156" s="92"/>
      <c r="G156" s="92"/>
      <c r="H156" s="92"/>
      <c r="I156" s="92"/>
      <c r="J156" s="92"/>
      <c r="K156" s="92"/>
      <c r="L156" s="92"/>
      <c r="M156" s="92"/>
      <c r="N156" s="92"/>
      <c r="O156" s="92"/>
      <c r="P156" s="92"/>
      <c r="Q156" s="92"/>
      <c r="R156" s="92"/>
    </row>
    <row r="157" spans="2:18" x14ac:dyDescent="0.15">
      <c r="B157" s="92"/>
      <c r="C157" s="92"/>
      <c r="D157" s="92"/>
      <c r="E157" s="92"/>
      <c r="F157" s="92"/>
      <c r="G157" s="92"/>
      <c r="H157" s="92"/>
      <c r="I157" s="92"/>
      <c r="J157" s="92"/>
      <c r="K157" s="92"/>
      <c r="L157" s="92"/>
      <c r="M157" s="92"/>
      <c r="N157" s="92"/>
      <c r="O157" s="92"/>
      <c r="P157" s="92"/>
      <c r="Q157" s="92"/>
      <c r="R157" s="92"/>
    </row>
    <row r="158" spans="2:18" x14ac:dyDescent="0.15">
      <c r="B158" s="92"/>
      <c r="C158" s="92"/>
      <c r="D158" s="92"/>
      <c r="E158" s="92"/>
      <c r="F158" s="92"/>
      <c r="G158" s="92"/>
      <c r="H158" s="92"/>
      <c r="I158" s="92"/>
      <c r="J158" s="92"/>
      <c r="K158" s="92"/>
      <c r="L158" s="92"/>
      <c r="M158" s="92"/>
      <c r="N158" s="92"/>
      <c r="O158" s="92"/>
      <c r="P158" s="92"/>
      <c r="Q158" s="92"/>
      <c r="R158" s="92"/>
    </row>
    <row r="159" spans="2:18" x14ac:dyDescent="0.15">
      <c r="B159" s="92"/>
      <c r="C159" s="92"/>
      <c r="D159" s="92"/>
      <c r="E159" s="92"/>
      <c r="F159" s="92"/>
      <c r="G159" s="92"/>
      <c r="H159" s="92"/>
      <c r="I159" s="92"/>
      <c r="J159" s="92"/>
      <c r="K159" s="92"/>
      <c r="L159" s="92"/>
      <c r="M159" s="92"/>
      <c r="N159" s="92"/>
      <c r="O159" s="92"/>
      <c r="P159" s="92"/>
      <c r="Q159" s="92"/>
      <c r="R159" s="92"/>
    </row>
    <row r="160" spans="2:18" x14ac:dyDescent="0.15">
      <c r="B160" s="92"/>
      <c r="C160" s="92"/>
      <c r="D160" s="92"/>
      <c r="E160" s="92"/>
      <c r="F160" s="92"/>
      <c r="G160" s="92"/>
      <c r="H160" s="92"/>
      <c r="I160" s="92"/>
      <c r="J160" s="92"/>
      <c r="K160" s="92"/>
      <c r="L160" s="92"/>
      <c r="M160" s="92"/>
      <c r="N160" s="92"/>
      <c r="O160" s="92"/>
      <c r="P160" s="92"/>
      <c r="Q160" s="92"/>
      <c r="R160" s="92"/>
    </row>
    <row r="161" spans="2:18" x14ac:dyDescent="0.15">
      <c r="B161" s="92"/>
      <c r="C161" s="92"/>
      <c r="D161" s="92"/>
      <c r="E161" s="92"/>
      <c r="F161" s="92"/>
      <c r="G161" s="92"/>
      <c r="H161" s="92"/>
      <c r="I161" s="92"/>
      <c r="J161" s="92"/>
      <c r="K161" s="92"/>
      <c r="L161" s="92"/>
      <c r="M161" s="92"/>
      <c r="N161" s="92"/>
      <c r="O161" s="92"/>
      <c r="P161" s="92"/>
      <c r="Q161" s="92"/>
      <c r="R161" s="92"/>
    </row>
    <row r="162" spans="2:18" x14ac:dyDescent="0.15">
      <c r="B162" s="92"/>
      <c r="C162" s="92"/>
      <c r="D162" s="92"/>
      <c r="E162" s="92"/>
      <c r="F162" s="92"/>
      <c r="G162" s="92"/>
      <c r="H162" s="92"/>
      <c r="I162" s="92"/>
      <c r="J162" s="92"/>
      <c r="K162" s="92"/>
      <c r="L162" s="92"/>
      <c r="M162" s="92"/>
      <c r="N162" s="92"/>
      <c r="O162" s="92"/>
      <c r="P162" s="92"/>
      <c r="Q162" s="92"/>
      <c r="R162" s="92"/>
    </row>
    <row r="163" spans="2:18" x14ac:dyDescent="0.15">
      <c r="B163" s="92"/>
      <c r="C163" s="92"/>
      <c r="D163" s="92"/>
      <c r="E163" s="92"/>
      <c r="F163" s="92"/>
      <c r="G163" s="92"/>
      <c r="H163" s="92"/>
      <c r="I163" s="92"/>
      <c r="J163" s="92"/>
      <c r="K163" s="92"/>
      <c r="L163" s="92"/>
      <c r="M163" s="92"/>
      <c r="N163" s="92"/>
      <c r="O163" s="92"/>
      <c r="P163" s="92"/>
      <c r="Q163" s="92"/>
      <c r="R163" s="92"/>
    </row>
    <row r="164" spans="2:18" x14ac:dyDescent="0.15">
      <c r="B164" s="92"/>
      <c r="C164" s="92"/>
      <c r="D164" s="92"/>
      <c r="E164" s="92"/>
      <c r="F164" s="92"/>
      <c r="G164" s="92"/>
      <c r="H164" s="92"/>
      <c r="I164" s="92"/>
      <c r="J164" s="92"/>
      <c r="K164" s="92"/>
      <c r="L164" s="92"/>
      <c r="M164" s="92"/>
      <c r="N164" s="92"/>
      <c r="O164" s="92"/>
      <c r="P164" s="92"/>
      <c r="Q164" s="92"/>
      <c r="R164" s="92"/>
    </row>
    <row r="165" spans="2:18" x14ac:dyDescent="0.15">
      <c r="B165" s="92"/>
      <c r="C165" s="92"/>
      <c r="D165" s="92"/>
      <c r="E165" s="92"/>
      <c r="F165" s="92"/>
      <c r="G165" s="92"/>
      <c r="H165" s="92"/>
      <c r="I165" s="92"/>
      <c r="J165" s="92"/>
      <c r="K165" s="92"/>
      <c r="L165" s="92"/>
      <c r="M165" s="92"/>
      <c r="N165" s="92"/>
      <c r="O165" s="92"/>
      <c r="P165" s="92"/>
      <c r="Q165" s="92"/>
      <c r="R165" s="92"/>
    </row>
    <row r="166" spans="2:18" x14ac:dyDescent="0.15">
      <c r="B166" s="92"/>
      <c r="C166" s="92"/>
      <c r="D166" s="92"/>
      <c r="E166" s="92"/>
      <c r="F166" s="92"/>
      <c r="G166" s="92"/>
      <c r="H166" s="92"/>
      <c r="I166" s="92"/>
      <c r="J166" s="92"/>
      <c r="K166" s="92"/>
      <c r="L166" s="92"/>
      <c r="M166" s="92"/>
      <c r="N166" s="92"/>
      <c r="O166" s="92"/>
      <c r="P166" s="92"/>
      <c r="Q166" s="92"/>
      <c r="R166" s="92"/>
    </row>
    <row r="167" spans="2:18" x14ac:dyDescent="0.15">
      <c r="B167" s="92"/>
      <c r="C167" s="92"/>
      <c r="D167" s="92"/>
      <c r="E167" s="92"/>
      <c r="F167" s="92"/>
      <c r="G167" s="92"/>
      <c r="H167" s="92"/>
      <c r="I167" s="92"/>
      <c r="J167" s="92"/>
      <c r="K167" s="92"/>
      <c r="L167" s="92"/>
      <c r="M167" s="92"/>
      <c r="N167" s="92"/>
      <c r="O167" s="92"/>
      <c r="P167" s="92"/>
      <c r="Q167" s="92"/>
      <c r="R167" s="92"/>
    </row>
    <row r="168" spans="2:18" x14ac:dyDescent="0.15">
      <c r="B168" s="92"/>
      <c r="C168" s="92"/>
      <c r="D168" s="92"/>
      <c r="E168" s="92"/>
      <c r="F168" s="92"/>
      <c r="G168" s="92"/>
      <c r="H168" s="92"/>
      <c r="I168" s="92"/>
      <c r="J168" s="92"/>
      <c r="K168" s="92"/>
      <c r="L168" s="92"/>
      <c r="M168" s="92"/>
      <c r="N168" s="92"/>
      <c r="O168" s="92"/>
      <c r="P168" s="92"/>
      <c r="Q168" s="92"/>
      <c r="R168" s="92"/>
    </row>
    <row r="169" spans="2:18" x14ac:dyDescent="0.15">
      <c r="B169" s="92"/>
      <c r="C169" s="92"/>
      <c r="D169" s="92"/>
      <c r="E169" s="92"/>
      <c r="F169" s="92"/>
      <c r="G169" s="92"/>
      <c r="H169" s="92"/>
      <c r="I169" s="92"/>
      <c r="J169" s="92"/>
      <c r="K169" s="92"/>
      <c r="L169" s="92"/>
      <c r="M169" s="92"/>
      <c r="N169" s="92"/>
      <c r="O169" s="92"/>
      <c r="P169" s="92"/>
      <c r="Q169" s="92"/>
      <c r="R169" s="92"/>
    </row>
    <row r="170" spans="2:18" x14ac:dyDescent="0.15">
      <c r="B170" s="92"/>
      <c r="C170" s="92"/>
      <c r="D170" s="92"/>
      <c r="E170" s="92"/>
      <c r="F170" s="92"/>
      <c r="G170" s="92"/>
      <c r="H170" s="92"/>
      <c r="I170" s="92"/>
      <c r="J170" s="92"/>
      <c r="K170" s="92"/>
      <c r="L170" s="92"/>
      <c r="M170" s="92"/>
      <c r="N170" s="92"/>
      <c r="O170" s="92"/>
      <c r="P170" s="92"/>
      <c r="Q170" s="92"/>
      <c r="R170" s="92"/>
    </row>
    <row r="171" spans="2:18" x14ac:dyDescent="0.15">
      <c r="B171" s="92"/>
      <c r="C171" s="92"/>
      <c r="D171" s="92"/>
      <c r="E171" s="92"/>
      <c r="F171" s="92"/>
      <c r="G171" s="92"/>
      <c r="H171" s="92"/>
      <c r="I171" s="92"/>
      <c r="J171" s="92"/>
      <c r="K171" s="92"/>
      <c r="L171" s="92"/>
      <c r="M171" s="92"/>
      <c r="N171" s="92"/>
      <c r="O171" s="92"/>
      <c r="P171" s="92"/>
      <c r="Q171" s="92"/>
      <c r="R171" s="92"/>
    </row>
    <row r="172" spans="2:18" x14ac:dyDescent="0.15">
      <c r="B172" s="92"/>
      <c r="C172" s="92"/>
      <c r="D172" s="92"/>
      <c r="E172" s="92"/>
      <c r="F172" s="92"/>
      <c r="G172" s="92"/>
      <c r="H172" s="92"/>
      <c r="I172" s="92"/>
      <c r="J172" s="92"/>
      <c r="K172" s="92"/>
      <c r="L172" s="92"/>
      <c r="M172" s="92"/>
      <c r="N172" s="92"/>
      <c r="O172" s="92"/>
      <c r="P172" s="92"/>
      <c r="Q172" s="92"/>
      <c r="R172" s="92"/>
    </row>
    <row r="173" spans="2:18" x14ac:dyDescent="0.15">
      <c r="B173" s="92"/>
      <c r="C173" s="92"/>
      <c r="D173" s="92"/>
      <c r="E173" s="92"/>
      <c r="F173" s="92"/>
      <c r="G173" s="92"/>
      <c r="H173" s="92"/>
      <c r="I173" s="92"/>
      <c r="J173" s="92"/>
      <c r="K173" s="92"/>
      <c r="L173" s="92"/>
      <c r="M173" s="92"/>
      <c r="N173" s="92"/>
      <c r="O173" s="92"/>
      <c r="P173" s="92"/>
      <c r="Q173" s="92"/>
      <c r="R173" s="92"/>
    </row>
    <row r="174" spans="2:18" x14ac:dyDescent="0.15">
      <c r="B174" s="92"/>
      <c r="C174" s="92"/>
      <c r="D174" s="92"/>
      <c r="E174" s="92"/>
      <c r="F174" s="92"/>
      <c r="G174" s="92"/>
      <c r="H174" s="92"/>
      <c r="I174" s="92"/>
      <c r="J174" s="92"/>
      <c r="K174" s="92"/>
      <c r="L174" s="92"/>
      <c r="M174" s="92"/>
      <c r="N174" s="92"/>
      <c r="O174" s="92"/>
      <c r="P174" s="92"/>
      <c r="Q174" s="92"/>
      <c r="R174" s="92"/>
    </row>
    <row r="175" spans="2:18" x14ac:dyDescent="0.15">
      <c r="B175" s="92"/>
      <c r="C175" s="92"/>
      <c r="D175" s="92"/>
      <c r="E175" s="92"/>
      <c r="F175" s="92"/>
      <c r="G175" s="92"/>
      <c r="H175" s="92"/>
      <c r="I175" s="92"/>
      <c r="J175" s="92"/>
      <c r="K175" s="92"/>
      <c r="L175" s="92"/>
      <c r="M175" s="92"/>
      <c r="N175" s="92"/>
      <c r="O175" s="92"/>
      <c r="P175" s="92"/>
      <c r="Q175" s="92"/>
      <c r="R175" s="92"/>
    </row>
    <row r="176" spans="2:18" x14ac:dyDescent="0.15">
      <c r="B176" s="92"/>
      <c r="C176" s="92"/>
      <c r="D176" s="92"/>
      <c r="E176" s="92"/>
      <c r="F176" s="92"/>
      <c r="G176" s="92"/>
      <c r="H176" s="92"/>
      <c r="I176" s="92"/>
      <c r="J176" s="92"/>
      <c r="K176" s="92"/>
      <c r="L176" s="92"/>
      <c r="M176" s="92"/>
      <c r="N176" s="92"/>
      <c r="O176" s="92"/>
      <c r="P176" s="92"/>
      <c r="Q176" s="92"/>
      <c r="R176" s="92"/>
    </row>
    <row r="177" spans="2:18" x14ac:dyDescent="0.15">
      <c r="B177" s="92"/>
      <c r="C177" s="92"/>
      <c r="D177" s="92"/>
      <c r="E177" s="92"/>
      <c r="F177" s="92"/>
      <c r="G177" s="92"/>
      <c r="H177" s="92"/>
      <c r="I177" s="92"/>
      <c r="J177" s="92"/>
      <c r="K177" s="92"/>
      <c r="L177" s="92"/>
      <c r="M177" s="92"/>
      <c r="N177" s="92"/>
      <c r="O177" s="92"/>
      <c r="P177" s="92"/>
      <c r="Q177" s="92"/>
      <c r="R177" s="92"/>
    </row>
    <row r="178" spans="2:18" x14ac:dyDescent="0.15">
      <c r="B178" s="92"/>
      <c r="C178" s="92"/>
      <c r="D178" s="92"/>
      <c r="E178" s="92"/>
      <c r="F178" s="92"/>
      <c r="G178" s="92"/>
      <c r="H178" s="92"/>
      <c r="I178" s="92"/>
      <c r="J178" s="92"/>
      <c r="K178" s="92"/>
      <c r="L178" s="92"/>
      <c r="M178" s="92"/>
      <c r="N178" s="92"/>
      <c r="O178" s="92"/>
      <c r="P178" s="92"/>
      <c r="Q178" s="92"/>
      <c r="R178" s="92"/>
    </row>
    <row r="179" spans="2:18" x14ac:dyDescent="0.15">
      <c r="B179" s="92"/>
      <c r="C179" s="92"/>
      <c r="D179" s="92"/>
      <c r="E179" s="92"/>
      <c r="F179" s="92"/>
      <c r="G179" s="92"/>
      <c r="H179" s="92"/>
      <c r="I179" s="92"/>
      <c r="J179" s="92"/>
      <c r="K179" s="92"/>
      <c r="L179" s="92"/>
      <c r="M179" s="92"/>
      <c r="N179" s="92"/>
      <c r="O179" s="92"/>
      <c r="P179" s="92"/>
      <c r="Q179" s="92"/>
      <c r="R179" s="92"/>
    </row>
    <row r="180" spans="2:18" x14ac:dyDescent="0.15">
      <c r="B180" s="92"/>
      <c r="C180" s="92"/>
      <c r="D180" s="92"/>
      <c r="E180" s="92"/>
      <c r="F180" s="92"/>
      <c r="G180" s="92"/>
      <c r="H180" s="92"/>
      <c r="I180" s="92"/>
      <c r="J180" s="92"/>
      <c r="K180" s="92"/>
      <c r="L180" s="92"/>
      <c r="M180" s="92"/>
      <c r="N180" s="92"/>
      <c r="O180" s="92"/>
      <c r="P180" s="92"/>
      <c r="Q180" s="92"/>
      <c r="R180" s="92"/>
    </row>
    <row r="181" spans="2:18" x14ac:dyDescent="0.15">
      <c r="B181" s="92"/>
      <c r="C181" s="92"/>
      <c r="D181" s="92"/>
      <c r="E181" s="92"/>
      <c r="F181" s="92"/>
      <c r="G181" s="92"/>
      <c r="H181" s="92"/>
      <c r="I181" s="92"/>
      <c r="J181" s="92"/>
      <c r="K181" s="92"/>
      <c r="L181" s="92"/>
      <c r="M181" s="92"/>
      <c r="N181" s="92"/>
      <c r="O181" s="92"/>
      <c r="P181" s="92"/>
      <c r="Q181" s="92"/>
      <c r="R181" s="92"/>
    </row>
    <row r="182" spans="2:18" x14ac:dyDescent="0.15">
      <c r="B182" s="92"/>
      <c r="C182" s="92"/>
      <c r="D182" s="92"/>
      <c r="E182" s="92"/>
      <c r="F182" s="92"/>
      <c r="G182" s="92"/>
      <c r="H182" s="92"/>
      <c r="I182" s="92"/>
      <c r="J182" s="92"/>
      <c r="K182" s="92"/>
      <c r="L182" s="92"/>
      <c r="M182" s="92"/>
      <c r="N182" s="92"/>
      <c r="O182" s="92"/>
      <c r="P182" s="92"/>
      <c r="Q182" s="92"/>
      <c r="R182" s="92"/>
    </row>
    <row r="183" spans="2:18" x14ac:dyDescent="0.15">
      <c r="B183" s="92"/>
      <c r="C183" s="92"/>
      <c r="D183" s="92"/>
      <c r="E183" s="92"/>
      <c r="F183" s="92"/>
      <c r="G183" s="92"/>
      <c r="H183" s="92"/>
      <c r="I183" s="92"/>
      <c r="J183" s="92"/>
      <c r="K183" s="92"/>
      <c r="L183" s="92"/>
      <c r="M183" s="92"/>
      <c r="N183" s="92"/>
      <c r="O183" s="92"/>
      <c r="P183" s="92"/>
      <c r="Q183" s="92"/>
      <c r="R183" s="92"/>
    </row>
    <row r="184" spans="2:18" x14ac:dyDescent="0.15">
      <c r="B184" s="92"/>
      <c r="C184" s="92"/>
      <c r="D184" s="92"/>
      <c r="E184" s="92"/>
      <c r="F184" s="92"/>
      <c r="G184" s="92"/>
      <c r="H184" s="92"/>
      <c r="I184" s="92"/>
      <c r="J184" s="92"/>
      <c r="K184" s="92"/>
      <c r="L184" s="92"/>
      <c r="M184" s="92"/>
      <c r="N184" s="92"/>
      <c r="O184" s="92"/>
      <c r="P184" s="92"/>
      <c r="Q184" s="92"/>
      <c r="R184" s="92"/>
    </row>
    <row r="185" spans="2:18" x14ac:dyDescent="0.15">
      <c r="B185" s="92"/>
      <c r="C185" s="92"/>
      <c r="D185" s="92"/>
      <c r="E185" s="92"/>
      <c r="F185" s="92"/>
      <c r="G185" s="92"/>
      <c r="H185" s="92"/>
      <c r="I185" s="92"/>
      <c r="J185" s="92"/>
      <c r="K185" s="92"/>
      <c r="L185" s="92"/>
      <c r="M185" s="92"/>
      <c r="N185" s="92"/>
      <c r="O185" s="92"/>
      <c r="P185" s="92"/>
      <c r="Q185" s="92"/>
      <c r="R185" s="92"/>
    </row>
    <row r="186" spans="2:18" x14ac:dyDescent="0.15">
      <c r="B186" s="92"/>
      <c r="C186" s="92"/>
      <c r="D186" s="92"/>
      <c r="E186" s="92"/>
      <c r="F186" s="92"/>
      <c r="G186" s="92"/>
      <c r="H186" s="92"/>
      <c r="I186" s="92"/>
      <c r="J186" s="92"/>
      <c r="K186" s="92"/>
      <c r="L186" s="92"/>
      <c r="M186" s="92"/>
      <c r="N186" s="92"/>
      <c r="O186" s="92"/>
      <c r="P186" s="92"/>
      <c r="Q186" s="92"/>
      <c r="R186" s="92"/>
    </row>
    <row r="187" spans="2:18" x14ac:dyDescent="0.15">
      <c r="B187" s="92"/>
      <c r="C187" s="92"/>
      <c r="D187" s="92"/>
      <c r="E187" s="92"/>
      <c r="F187" s="92"/>
      <c r="G187" s="92"/>
      <c r="H187" s="92"/>
      <c r="I187" s="92"/>
      <c r="J187" s="92"/>
      <c r="K187" s="92"/>
      <c r="L187" s="92"/>
      <c r="M187" s="92"/>
      <c r="N187" s="92"/>
      <c r="O187" s="92"/>
      <c r="P187" s="92"/>
      <c r="Q187" s="92"/>
      <c r="R187" s="92"/>
    </row>
    <row r="188" spans="2:18" x14ac:dyDescent="0.15">
      <c r="B188" s="92"/>
      <c r="C188" s="92"/>
      <c r="D188" s="92"/>
      <c r="E188" s="92"/>
      <c r="F188" s="92"/>
      <c r="G188" s="92"/>
      <c r="H188" s="92"/>
      <c r="I188" s="92"/>
      <c r="J188" s="92"/>
      <c r="K188" s="92"/>
      <c r="L188" s="92"/>
      <c r="M188" s="92"/>
      <c r="N188" s="92"/>
      <c r="O188" s="92"/>
      <c r="P188" s="92"/>
      <c r="Q188" s="92"/>
      <c r="R188" s="92"/>
    </row>
    <row r="189" spans="2:18" x14ac:dyDescent="0.15">
      <c r="B189" s="92"/>
      <c r="C189" s="92"/>
      <c r="D189" s="92"/>
      <c r="E189" s="92"/>
      <c r="F189" s="92"/>
      <c r="G189" s="92"/>
      <c r="H189" s="92"/>
      <c r="I189" s="92"/>
      <c r="J189" s="92"/>
      <c r="K189" s="92"/>
      <c r="L189" s="92"/>
      <c r="M189" s="92"/>
      <c r="N189" s="92"/>
      <c r="O189" s="92"/>
      <c r="P189" s="92"/>
      <c r="Q189" s="92"/>
      <c r="R189" s="92"/>
    </row>
    <row r="190" spans="2:18" x14ac:dyDescent="0.15">
      <c r="B190" s="92"/>
      <c r="C190" s="92"/>
      <c r="D190" s="92"/>
      <c r="E190" s="92"/>
      <c r="F190" s="92"/>
      <c r="G190" s="92"/>
      <c r="H190" s="92"/>
      <c r="I190" s="92"/>
      <c r="J190" s="92"/>
      <c r="K190" s="92"/>
      <c r="L190" s="92"/>
      <c r="M190" s="92"/>
      <c r="N190" s="92"/>
      <c r="O190" s="92"/>
      <c r="P190" s="92"/>
      <c r="Q190" s="92"/>
      <c r="R190" s="92"/>
    </row>
    <row r="191" spans="2:18" x14ac:dyDescent="0.15">
      <c r="B191" s="92"/>
      <c r="C191" s="92"/>
      <c r="D191" s="92"/>
      <c r="E191" s="92"/>
      <c r="F191" s="92"/>
      <c r="G191" s="92"/>
      <c r="H191" s="92"/>
      <c r="I191" s="92"/>
      <c r="J191" s="92"/>
      <c r="K191" s="92"/>
      <c r="L191" s="92"/>
      <c r="M191" s="92"/>
      <c r="N191" s="92"/>
      <c r="O191" s="92"/>
      <c r="P191" s="92"/>
      <c r="Q191" s="92"/>
      <c r="R191" s="92"/>
    </row>
    <row r="192" spans="2:18" x14ac:dyDescent="0.15">
      <c r="B192" s="92"/>
      <c r="C192" s="92"/>
      <c r="D192" s="92"/>
      <c r="E192" s="92"/>
      <c r="F192" s="92"/>
      <c r="G192" s="92"/>
      <c r="H192" s="92"/>
      <c r="I192" s="92"/>
      <c r="J192" s="92"/>
      <c r="K192" s="92"/>
      <c r="L192" s="92"/>
      <c r="M192" s="92"/>
      <c r="N192" s="92"/>
      <c r="O192" s="92"/>
      <c r="P192" s="92"/>
      <c r="Q192" s="92"/>
      <c r="R192" s="92"/>
    </row>
    <row r="193" spans="2:18" x14ac:dyDescent="0.15">
      <c r="B193" s="92"/>
      <c r="C193" s="92"/>
      <c r="D193" s="92"/>
      <c r="E193" s="92"/>
      <c r="F193" s="92"/>
      <c r="G193" s="92"/>
      <c r="H193" s="92"/>
      <c r="I193" s="92"/>
      <c r="J193" s="92"/>
      <c r="K193" s="92"/>
      <c r="L193" s="92"/>
      <c r="M193" s="92"/>
      <c r="N193" s="92"/>
      <c r="O193" s="92"/>
      <c r="P193" s="92"/>
      <c r="Q193" s="92"/>
      <c r="R193" s="92"/>
    </row>
    <row r="194" spans="2:18" x14ac:dyDescent="0.15">
      <c r="B194" s="92"/>
      <c r="C194" s="92"/>
      <c r="D194" s="92"/>
      <c r="E194" s="92"/>
      <c r="F194" s="92"/>
      <c r="G194" s="92"/>
      <c r="H194" s="92"/>
      <c r="I194" s="92"/>
      <c r="J194" s="92"/>
      <c r="K194" s="92"/>
      <c r="L194" s="92"/>
      <c r="M194" s="92"/>
      <c r="N194" s="92"/>
      <c r="O194" s="92"/>
      <c r="P194" s="92"/>
      <c r="Q194" s="92"/>
      <c r="R194" s="92"/>
    </row>
    <row r="195" spans="2:18" x14ac:dyDescent="0.15">
      <c r="B195" s="92"/>
      <c r="C195" s="92"/>
      <c r="D195" s="92"/>
      <c r="E195" s="92"/>
      <c r="F195" s="92"/>
      <c r="G195" s="92"/>
      <c r="H195" s="92"/>
      <c r="I195" s="92"/>
      <c r="J195" s="92"/>
      <c r="K195" s="92"/>
      <c r="L195" s="92"/>
      <c r="M195" s="92"/>
      <c r="N195" s="92"/>
      <c r="O195" s="92"/>
      <c r="P195" s="92"/>
      <c r="Q195" s="92"/>
      <c r="R195" s="92"/>
    </row>
    <row r="196" spans="2:18" x14ac:dyDescent="0.15">
      <c r="B196" s="92"/>
      <c r="C196" s="92"/>
      <c r="D196" s="92"/>
      <c r="E196" s="92"/>
      <c r="F196" s="92"/>
      <c r="G196" s="92"/>
      <c r="H196" s="92"/>
      <c r="I196" s="92"/>
      <c r="J196" s="92"/>
      <c r="K196" s="92"/>
      <c r="L196" s="92"/>
      <c r="M196" s="92"/>
      <c r="N196" s="92"/>
      <c r="O196" s="92"/>
      <c r="P196" s="92"/>
      <c r="Q196" s="92"/>
      <c r="R196" s="92"/>
    </row>
    <row r="197" spans="2:18" x14ac:dyDescent="0.15">
      <c r="B197" s="92"/>
      <c r="C197" s="92"/>
      <c r="D197" s="92"/>
      <c r="E197" s="92"/>
      <c r="F197" s="92"/>
      <c r="G197" s="92"/>
      <c r="H197" s="92"/>
      <c r="I197" s="92"/>
      <c r="J197" s="92"/>
      <c r="K197" s="92"/>
      <c r="L197" s="92"/>
      <c r="M197" s="92"/>
      <c r="N197" s="92"/>
      <c r="O197" s="92"/>
      <c r="P197" s="92"/>
      <c r="Q197" s="92"/>
      <c r="R197" s="92"/>
    </row>
    <row r="198" spans="2:18" x14ac:dyDescent="0.15">
      <c r="B198" s="92"/>
      <c r="C198" s="92"/>
      <c r="D198" s="92"/>
      <c r="E198" s="92"/>
      <c r="F198" s="92"/>
      <c r="G198" s="92"/>
      <c r="H198" s="92"/>
      <c r="I198" s="92"/>
      <c r="J198" s="92"/>
      <c r="K198" s="92"/>
      <c r="L198" s="92"/>
      <c r="M198" s="92"/>
      <c r="N198" s="92"/>
      <c r="O198" s="92"/>
      <c r="P198" s="92"/>
      <c r="Q198" s="92"/>
      <c r="R198" s="92"/>
    </row>
    <row r="199" spans="2:18" x14ac:dyDescent="0.15">
      <c r="B199" s="92"/>
      <c r="C199" s="92"/>
      <c r="D199" s="92"/>
      <c r="E199" s="92"/>
      <c r="F199" s="92"/>
      <c r="G199" s="92"/>
      <c r="H199" s="92"/>
      <c r="I199" s="92"/>
      <c r="J199" s="92"/>
      <c r="K199" s="92"/>
      <c r="L199" s="92"/>
      <c r="M199" s="92"/>
      <c r="N199" s="92"/>
      <c r="O199" s="92"/>
      <c r="P199" s="92"/>
      <c r="Q199" s="92"/>
      <c r="R199" s="92"/>
    </row>
    <row r="200" spans="2:18" x14ac:dyDescent="0.15">
      <c r="B200" s="92"/>
      <c r="C200" s="92"/>
      <c r="D200" s="92"/>
      <c r="E200" s="92"/>
      <c r="F200" s="92"/>
      <c r="G200" s="92"/>
      <c r="H200" s="92"/>
      <c r="I200" s="92"/>
      <c r="J200" s="92"/>
      <c r="K200" s="92"/>
      <c r="L200" s="92"/>
      <c r="M200" s="92"/>
      <c r="N200" s="92"/>
      <c r="O200" s="92"/>
      <c r="P200" s="92"/>
      <c r="Q200" s="92"/>
      <c r="R200" s="92"/>
    </row>
    <row r="201" spans="2:18" x14ac:dyDescent="0.15">
      <c r="B201" s="92"/>
      <c r="C201" s="92"/>
      <c r="D201" s="92"/>
      <c r="E201" s="92"/>
      <c r="F201" s="92"/>
      <c r="G201" s="92"/>
      <c r="H201" s="92"/>
      <c r="I201" s="92"/>
      <c r="J201" s="92"/>
      <c r="K201" s="92"/>
      <c r="L201" s="92"/>
      <c r="M201" s="92"/>
      <c r="N201" s="92"/>
      <c r="O201" s="92"/>
      <c r="P201" s="92"/>
      <c r="Q201" s="92"/>
      <c r="R201" s="92"/>
    </row>
    <row r="202" spans="2:18" x14ac:dyDescent="0.15">
      <c r="B202" s="92"/>
      <c r="C202" s="92"/>
      <c r="D202" s="92"/>
      <c r="E202" s="92"/>
      <c r="F202" s="92"/>
      <c r="G202" s="92"/>
      <c r="H202" s="92"/>
      <c r="I202" s="92"/>
      <c r="J202" s="92"/>
      <c r="K202" s="92"/>
      <c r="L202" s="92"/>
      <c r="M202" s="92"/>
      <c r="N202" s="92"/>
      <c r="O202" s="92"/>
      <c r="P202" s="92"/>
      <c r="Q202" s="92"/>
      <c r="R202" s="92"/>
    </row>
    <row r="203" spans="2:18" x14ac:dyDescent="0.15">
      <c r="B203" s="92"/>
      <c r="C203" s="92"/>
      <c r="D203" s="92"/>
      <c r="E203" s="92"/>
      <c r="F203" s="92"/>
      <c r="G203" s="92"/>
      <c r="H203" s="92"/>
      <c r="I203" s="92"/>
      <c r="J203" s="92"/>
      <c r="K203" s="92"/>
      <c r="L203" s="92"/>
      <c r="M203" s="92"/>
      <c r="N203" s="92"/>
      <c r="O203" s="92"/>
      <c r="P203" s="92"/>
      <c r="Q203" s="92"/>
      <c r="R203" s="92"/>
    </row>
    <row r="204" spans="2:18" x14ac:dyDescent="0.15">
      <c r="B204" s="92"/>
      <c r="C204" s="92"/>
      <c r="D204" s="92"/>
      <c r="E204" s="92"/>
      <c r="F204" s="92"/>
      <c r="G204" s="92"/>
      <c r="H204" s="92"/>
      <c r="I204" s="92"/>
      <c r="J204" s="92"/>
      <c r="K204" s="92"/>
      <c r="L204" s="92"/>
      <c r="M204" s="92"/>
      <c r="N204" s="92"/>
      <c r="O204" s="92"/>
      <c r="P204" s="92"/>
      <c r="Q204" s="92"/>
      <c r="R204" s="92"/>
    </row>
    <row r="205" spans="2:18" x14ac:dyDescent="0.15">
      <c r="B205" s="92"/>
      <c r="C205" s="92"/>
      <c r="D205" s="92"/>
      <c r="E205" s="92"/>
      <c r="F205" s="92"/>
      <c r="G205" s="92"/>
      <c r="H205" s="92"/>
      <c r="I205" s="92"/>
      <c r="J205" s="92"/>
      <c r="K205" s="92"/>
      <c r="L205" s="92"/>
      <c r="M205" s="92"/>
      <c r="N205" s="92"/>
      <c r="O205" s="92"/>
      <c r="P205" s="92"/>
      <c r="Q205" s="92"/>
      <c r="R205" s="92"/>
    </row>
    <row r="206" spans="2:18" x14ac:dyDescent="0.15">
      <c r="B206" s="92"/>
      <c r="C206" s="92"/>
      <c r="D206" s="92"/>
      <c r="E206" s="92"/>
      <c r="F206" s="92"/>
      <c r="G206" s="92"/>
      <c r="H206" s="92"/>
      <c r="I206" s="92"/>
      <c r="J206" s="92"/>
      <c r="K206" s="92"/>
      <c r="L206" s="92"/>
      <c r="M206" s="92"/>
      <c r="N206" s="92"/>
      <c r="O206" s="92"/>
      <c r="P206" s="92"/>
      <c r="Q206" s="92"/>
      <c r="R206" s="92"/>
    </row>
    <row r="207" spans="2:18" x14ac:dyDescent="0.15">
      <c r="B207" s="92"/>
      <c r="C207" s="92"/>
      <c r="D207" s="92"/>
      <c r="E207" s="92"/>
      <c r="F207" s="92"/>
      <c r="G207" s="92"/>
      <c r="H207" s="92"/>
      <c r="I207" s="92"/>
      <c r="J207" s="92"/>
      <c r="K207" s="92"/>
      <c r="L207" s="92"/>
      <c r="M207" s="92"/>
      <c r="N207" s="92"/>
      <c r="O207" s="92"/>
      <c r="P207" s="92"/>
      <c r="Q207" s="92"/>
      <c r="R207" s="92"/>
    </row>
    <row r="208" spans="2:18" x14ac:dyDescent="0.15">
      <c r="B208" s="92"/>
      <c r="C208" s="92"/>
      <c r="D208" s="92"/>
      <c r="E208" s="92"/>
      <c r="F208" s="92"/>
      <c r="G208" s="92"/>
      <c r="H208" s="92"/>
      <c r="I208" s="92"/>
      <c r="J208" s="92"/>
      <c r="K208" s="92"/>
      <c r="L208" s="92"/>
      <c r="M208" s="92"/>
      <c r="N208" s="92"/>
      <c r="O208" s="92"/>
      <c r="P208" s="92"/>
      <c r="Q208" s="92"/>
      <c r="R208" s="92"/>
    </row>
    <row r="209" spans="2:18" x14ac:dyDescent="0.15">
      <c r="B209" s="92"/>
      <c r="C209" s="92"/>
      <c r="D209" s="92"/>
      <c r="E209" s="92"/>
      <c r="F209" s="92"/>
      <c r="G209" s="92"/>
      <c r="H209" s="92"/>
      <c r="I209" s="92"/>
      <c r="J209" s="92"/>
      <c r="K209" s="92"/>
      <c r="L209" s="92"/>
      <c r="M209" s="92"/>
      <c r="N209" s="92"/>
      <c r="O209" s="92"/>
      <c r="P209" s="92"/>
      <c r="Q209" s="92"/>
      <c r="R209" s="92"/>
    </row>
    <row r="210" spans="2:18" x14ac:dyDescent="0.15">
      <c r="B210" s="92"/>
      <c r="C210" s="92"/>
      <c r="D210" s="92"/>
      <c r="E210" s="92"/>
      <c r="F210" s="92"/>
      <c r="G210" s="92"/>
      <c r="H210" s="92"/>
      <c r="I210" s="92"/>
      <c r="J210" s="92"/>
      <c r="K210" s="92"/>
      <c r="L210" s="92"/>
      <c r="M210" s="92"/>
      <c r="N210" s="92"/>
      <c r="O210" s="92"/>
      <c r="P210" s="92"/>
      <c r="Q210" s="92"/>
      <c r="R210" s="92"/>
    </row>
    <row r="211" spans="2:18" x14ac:dyDescent="0.15">
      <c r="B211" s="92"/>
      <c r="C211" s="92"/>
      <c r="D211" s="92"/>
      <c r="E211" s="92"/>
      <c r="F211" s="92"/>
      <c r="G211" s="92"/>
      <c r="H211" s="92"/>
      <c r="I211" s="92"/>
      <c r="J211" s="92"/>
      <c r="K211" s="92"/>
      <c r="L211" s="92"/>
      <c r="M211" s="92"/>
      <c r="N211" s="92"/>
      <c r="O211" s="92"/>
      <c r="P211" s="92"/>
      <c r="Q211" s="92"/>
      <c r="R211" s="92"/>
    </row>
    <row r="212" spans="2:18" x14ac:dyDescent="0.15">
      <c r="B212" s="92"/>
      <c r="C212" s="92"/>
      <c r="D212" s="92"/>
      <c r="E212" s="92"/>
      <c r="F212" s="92"/>
      <c r="G212" s="92"/>
      <c r="H212" s="92"/>
      <c r="I212" s="92"/>
      <c r="J212" s="92"/>
      <c r="K212" s="92"/>
      <c r="L212" s="92"/>
      <c r="M212" s="92"/>
      <c r="N212" s="92"/>
      <c r="O212" s="92"/>
      <c r="P212" s="92"/>
      <c r="Q212" s="92"/>
      <c r="R212" s="92"/>
    </row>
    <row r="213" spans="2:18" x14ac:dyDescent="0.15">
      <c r="B213" s="92"/>
      <c r="C213" s="92"/>
      <c r="D213" s="92"/>
      <c r="E213" s="92"/>
      <c r="F213" s="92"/>
      <c r="G213" s="92"/>
      <c r="H213" s="92"/>
      <c r="I213" s="92"/>
      <c r="J213" s="92"/>
      <c r="K213" s="92"/>
      <c r="L213" s="92"/>
      <c r="M213" s="92"/>
      <c r="N213" s="92"/>
      <c r="O213" s="92"/>
      <c r="P213" s="92"/>
      <c r="Q213" s="92"/>
      <c r="R213" s="92"/>
    </row>
  </sheetData>
  <mergeCells count="164">
    <mergeCell ref="O136:O141"/>
    <mergeCell ref="P136:P141"/>
    <mergeCell ref="Q136:Q141"/>
    <mergeCell ref="R136:R141"/>
    <mergeCell ref="B136:B141"/>
    <mergeCell ref="G136:G141"/>
    <mergeCell ref="H136:H141"/>
    <mergeCell ref="I136:I141"/>
    <mergeCell ref="J136:J141"/>
    <mergeCell ref="K136:K141"/>
    <mergeCell ref="L136:L141"/>
    <mergeCell ref="M136:M141"/>
    <mergeCell ref="N136:N141"/>
    <mergeCell ref="M16:M21"/>
    <mergeCell ref="N16:N21"/>
    <mergeCell ref="O16:O21"/>
    <mergeCell ref="P16:P21"/>
    <mergeCell ref="Q16:Q21"/>
    <mergeCell ref="R16:R21"/>
    <mergeCell ref="A2:E2"/>
    <mergeCell ref="B4:B9"/>
    <mergeCell ref="D4:R9"/>
    <mergeCell ref="B10:B15"/>
    <mergeCell ref="D10:R15"/>
    <mergeCell ref="B16:B21"/>
    <mergeCell ref="I16:I21"/>
    <mergeCell ref="J16:J21"/>
    <mergeCell ref="K16:K21"/>
    <mergeCell ref="L16:L21"/>
    <mergeCell ref="B22:B27"/>
    <mergeCell ref="D22:R27"/>
    <mergeCell ref="B28:B33"/>
    <mergeCell ref="D28:R33"/>
    <mergeCell ref="B34:B39"/>
    <mergeCell ref="G34:G39"/>
    <mergeCell ref="H34:H39"/>
    <mergeCell ref="I34:I39"/>
    <mergeCell ref="J34:J39"/>
    <mergeCell ref="K34:K39"/>
    <mergeCell ref="O40:O45"/>
    <mergeCell ref="P40:P45"/>
    <mergeCell ref="Q40:Q45"/>
    <mergeCell ref="R40:R45"/>
    <mergeCell ref="B46:B51"/>
    <mergeCell ref="D46:R51"/>
    <mergeCell ref="R34:R39"/>
    <mergeCell ref="B40:B45"/>
    <mergeCell ref="G40:G45"/>
    <mergeCell ref="H40:H45"/>
    <mergeCell ref="I40:I45"/>
    <mergeCell ref="J40:J45"/>
    <mergeCell ref="K40:K45"/>
    <mergeCell ref="L40:L45"/>
    <mergeCell ref="M40:M45"/>
    <mergeCell ref="N40:N45"/>
    <mergeCell ref="L34:L39"/>
    <mergeCell ref="M34:M39"/>
    <mergeCell ref="N34:N39"/>
    <mergeCell ref="O34:O39"/>
    <mergeCell ref="P34:P39"/>
    <mergeCell ref="Q34:Q39"/>
    <mergeCell ref="R52:R57"/>
    <mergeCell ref="B58:B63"/>
    <mergeCell ref="D58:R63"/>
    <mergeCell ref="B64:B69"/>
    <mergeCell ref="D64:R69"/>
    <mergeCell ref="B70:B75"/>
    <mergeCell ref="I70:I75"/>
    <mergeCell ref="J70:J75"/>
    <mergeCell ref="K70:K75"/>
    <mergeCell ref="L70:L75"/>
    <mergeCell ref="L52:L57"/>
    <mergeCell ref="M52:M57"/>
    <mergeCell ref="N52:N57"/>
    <mergeCell ref="O52:O57"/>
    <mergeCell ref="P52:P57"/>
    <mergeCell ref="Q52:Q57"/>
    <mergeCell ref="B52:B57"/>
    <mergeCell ref="G52:G57"/>
    <mergeCell ref="H52:H57"/>
    <mergeCell ref="I52:I57"/>
    <mergeCell ref="J52:J57"/>
    <mergeCell ref="K52:K57"/>
    <mergeCell ref="B76:B81"/>
    <mergeCell ref="D76:R81"/>
    <mergeCell ref="B82:B87"/>
    <mergeCell ref="D82:R87"/>
    <mergeCell ref="B88:B93"/>
    <mergeCell ref="D88:R93"/>
    <mergeCell ref="M70:M75"/>
    <mergeCell ref="N70:N75"/>
    <mergeCell ref="O70:O75"/>
    <mergeCell ref="P70:P75"/>
    <mergeCell ref="Q70:Q75"/>
    <mergeCell ref="R70:R75"/>
    <mergeCell ref="B94:B99"/>
    <mergeCell ref="D94:R99"/>
    <mergeCell ref="B100:B105"/>
    <mergeCell ref="D100:R105"/>
    <mergeCell ref="B106:B111"/>
    <mergeCell ref="G106:G111"/>
    <mergeCell ref="H106:H111"/>
    <mergeCell ref="I106:I111"/>
    <mergeCell ref="J106:J111"/>
    <mergeCell ref="K106:K111"/>
    <mergeCell ref="R106:R111"/>
    <mergeCell ref="L106:L111"/>
    <mergeCell ref="M106:M111"/>
    <mergeCell ref="N106:N111"/>
    <mergeCell ref="O106:O111"/>
    <mergeCell ref="P106:P111"/>
    <mergeCell ref="Q106:Q111"/>
    <mergeCell ref="O112:O117"/>
    <mergeCell ref="P112:P117"/>
    <mergeCell ref="Q112:Q117"/>
    <mergeCell ref="R112:R117"/>
    <mergeCell ref="B118:B123"/>
    <mergeCell ref="G118:G123"/>
    <mergeCell ref="H118:H123"/>
    <mergeCell ref="I118:I123"/>
    <mergeCell ref="J118:J123"/>
    <mergeCell ref="K118:K123"/>
    <mergeCell ref="B112:B117"/>
    <mergeCell ref="G112:G117"/>
    <mergeCell ref="H112:H117"/>
    <mergeCell ref="I112:I117"/>
    <mergeCell ref="J112:J117"/>
    <mergeCell ref="K112:K117"/>
    <mergeCell ref="L112:L117"/>
    <mergeCell ref="M112:M117"/>
    <mergeCell ref="N112:N117"/>
    <mergeCell ref="B130:B135"/>
    <mergeCell ref="G130:G135"/>
    <mergeCell ref="H130:H135"/>
    <mergeCell ref="I130:I135"/>
    <mergeCell ref="J130:J135"/>
    <mergeCell ref="K130:K135"/>
    <mergeCell ref="R118:R123"/>
    <mergeCell ref="B124:B129"/>
    <mergeCell ref="G124:G129"/>
    <mergeCell ref="H124:H129"/>
    <mergeCell ref="I124:I129"/>
    <mergeCell ref="J124:J129"/>
    <mergeCell ref="K124:K129"/>
    <mergeCell ref="L124:L129"/>
    <mergeCell ref="M124:M129"/>
    <mergeCell ref="N124:N129"/>
    <mergeCell ref="L118:L123"/>
    <mergeCell ref="M118:M123"/>
    <mergeCell ref="N118:N123"/>
    <mergeCell ref="O118:O123"/>
    <mergeCell ref="P118:P123"/>
    <mergeCell ref="Q118:Q123"/>
    <mergeCell ref="R130:R135"/>
    <mergeCell ref="L130:L135"/>
    <mergeCell ref="M130:M135"/>
    <mergeCell ref="N130:N135"/>
    <mergeCell ref="O130:O135"/>
    <mergeCell ref="P130:P135"/>
    <mergeCell ref="Q130:Q135"/>
    <mergeCell ref="O124:O129"/>
    <mergeCell ref="P124:P129"/>
    <mergeCell ref="Q124:Q129"/>
    <mergeCell ref="R124:R1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0CBF-86E1-4D36-9D02-EAE86BEABCF0}">
  <sheetPr>
    <tabColor theme="1"/>
  </sheetPr>
  <dimension ref="A2:I8"/>
  <sheetViews>
    <sheetView showGridLines="0" workbookViewId="0">
      <selection activeCell="A4" sqref="A4"/>
    </sheetView>
  </sheetViews>
  <sheetFormatPr baseColWidth="10" defaultColWidth="9" defaultRowHeight="14" x14ac:dyDescent="0.15"/>
  <cols>
    <col min="1" max="16384" width="9" style="122"/>
  </cols>
  <sheetData>
    <row r="2" spans="1:9" ht="6.75" customHeight="1" x14ac:dyDescent="0.15">
      <c r="A2" s="161"/>
      <c r="B2" s="161"/>
      <c r="C2" s="161"/>
      <c r="D2" s="161"/>
      <c r="E2" s="161"/>
      <c r="F2" s="161"/>
      <c r="G2" s="161"/>
      <c r="H2" s="161"/>
      <c r="I2" s="161"/>
    </row>
    <row r="3" spans="1:9" x14ac:dyDescent="0.15">
      <c r="A3" s="122" t="s">
        <v>1081</v>
      </c>
    </row>
    <row r="4" spans="1:9" x14ac:dyDescent="0.15">
      <c r="A4" s="163" t="s">
        <v>1096</v>
      </c>
    </row>
    <row r="8" spans="1:9" x14ac:dyDescent="0.15">
      <c r="A8" s="122" t="s">
        <v>1063</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16BE4-4156-4AE9-98C0-2BA3BB83B737}">
  <sheetPr>
    <tabColor theme="0" tint="-4.9989318521683403E-2"/>
  </sheetPr>
  <dimension ref="A1:R99"/>
  <sheetViews>
    <sheetView showGridLines="0" zoomScale="60" zoomScaleNormal="60" workbookViewId="0">
      <selection activeCell="D10" sqref="D10:R15"/>
    </sheetView>
  </sheetViews>
  <sheetFormatPr baseColWidth="10" defaultColWidth="9" defaultRowHeight="13" x14ac:dyDescent="0.15"/>
  <cols>
    <col min="1" max="1" width="9" style="84"/>
    <col min="2" max="2" width="23.33203125" style="84" customWidth="1"/>
    <col min="3" max="3" width="20.83203125" style="84" customWidth="1"/>
    <col min="4" max="4" width="15.6640625" style="84" customWidth="1"/>
    <col min="5" max="6" width="15.6640625" style="14" customWidth="1"/>
    <col min="7" max="8" width="15.6640625" style="84" customWidth="1"/>
    <col min="9" max="9" width="21.1640625" style="84" customWidth="1"/>
    <col min="10" max="17" width="15.6640625" style="84" customWidth="1"/>
    <col min="18" max="18" width="29.83203125" style="84" customWidth="1"/>
    <col min="19" max="19" width="20.33203125" style="84" customWidth="1"/>
    <col min="20" max="20" width="17.83203125" style="84" customWidth="1"/>
    <col min="21" max="16384" width="9" style="84"/>
  </cols>
  <sheetData>
    <row r="1" spans="1:18" customFormat="1" ht="14" x14ac:dyDescent="0.15">
      <c r="A1" s="12" t="s">
        <v>904</v>
      </c>
    </row>
    <row r="2" spans="1:18" x14ac:dyDescent="0.15">
      <c r="E2" s="93"/>
    </row>
    <row r="3" spans="1:18" ht="75" customHeight="1" x14ac:dyDescent="0.15">
      <c r="B3" s="44" t="s">
        <v>773</v>
      </c>
      <c r="C3" s="44" t="s">
        <v>466</v>
      </c>
      <c r="D3" s="128" t="s">
        <v>774</v>
      </c>
      <c r="E3" s="128" t="s">
        <v>775</v>
      </c>
      <c r="F3" s="128" t="s">
        <v>776</v>
      </c>
      <c r="G3" s="128" t="s">
        <v>777</v>
      </c>
      <c r="H3" s="128" t="s">
        <v>778</v>
      </c>
      <c r="I3" s="128" t="s">
        <v>779</v>
      </c>
      <c r="J3" s="128" t="s">
        <v>780</v>
      </c>
      <c r="K3" s="128" t="s">
        <v>781</v>
      </c>
      <c r="L3" s="128" t="s">
        <v>782</v>
      </c>
      <c r="M3" s="128" t="s">
        <v>783</v>
      </c>
      <c r="N3" s="128" t="s">
        <v>784</v>
      </c>
      <c r="O3" s="128" t="s">
        <v>785</v>
      </c>
      <c r="P3" s="128" t="s">
        <v>786</v>
      </c>
      <c r="Q3" s="128" t="s">
        <v>787</v>
      </c>
      <c r="R3" s="128" t="s">
        <v>236</v>
      </c>
    </row>
    <row r="4" spans="1:18" ht="12.75" customHeight="1" x14ac:dyDescent="0.15">
      <c r="B4" s="269" t="s">
        <v>905</v>
      </c>
      <c r="C4" s="79" t="s">
        <v>789</v>
      </c>
      <c r="D4" s="364" t="s">
        <v>1151</v>
      </c>
      <c r="E4" s="365"/>
      <c r="F4" s="365"/>
      <c r="G4" s="365"/>
      <c r="H4" s="365"/>
      <c r="I4" s="365"/>
      <c r="J4" s="365"/>
      <c r="K4" s="365"/>
      <c r="L4" s="365"/>
      <c r="M4" s="365"/>
      <c r="N4" s="365"/>
      <c r="O4" s="365"/>
      <c r="P4" s="365"/>
      <c r="Q4" s="365"/>
      <c r="R4" s="366"/>
    </row>
    <row r="5" spans="1:18" ht="12.75" customHeight="1" x14ac:dyDescent="0.15">
      <c r="B5" s="269"/>
      <c r="C5" s="79" t="s">
        <v>790</v>
      </c>
      <c r="D5" s="367"/>
      <c r="E5" s="368"/>
      <c r="F5" s="368"/>
      <c r="G5" s="368"/>
      <c r="H5" s="368"/>
      <c r="I5" s="368"/>
      <c r="J5" s="368"/>
      <c r="K5" s="368"/>
      <c r="L5" s="368"/>
      <c r="M5" s="368"/>
      <c r="N5" s="368"/>
      <c r="O5" s="368"/>
      <c r="P5" s="368"/>
      <c r="Q5" s="368"/>
      <c r="R5" s="369"/>
    </row>
    <row r="6" spans="1:18" ht="12.75" customHeight="1" x14ac:dyDescent="0.15">
      <c r="B6" s="269"/>
      <c r="C6" s="79">
        <v>2020</v>
      </c>
      <c r="D6" s="367"/>
      <c r="E6" s="368"/>
      <c r="F6" s="368"/>
      <c r="G6" s="368"/>
      <c r="H6" s="368"/>
      <c r="I6" s="368"/>
      <c r="J6" s="368"/>
      <c r="K6" s="368"/>
      <c r="L6" s="368"/>
      <c r="M6" s="368"/>
      <c r="N6" s="368"/>
      <c r="O6" s="368"/>
      <c r="P6" s="368"/>
      <c r="Q6" s="368"/>
      <c r="R6" s="369"/>
    </row>
    <row r="7" spans="1:18" ht="12.75" customHeight="1" x14ac:dyDescent="0.15">
      <c r="B7" s="269"/>
      <c r="C7" s="79">
        <v>2021</v>
      </c>
      <c r="D7" s="367"/>
      <c r="E7" s="368"/>
      <c r="F7" s="368"/>
      <c r="G7" s="368"/>
      <c r="H7" s="368"/>
      <c r="I7" s="368"/>
      <c r="J7" s="368"/>
      <c r="K7" s="368"/>
      <c r="L7" s="368"/>
      <c r="M7" s="368"/>
      <c r="N7" s="368"/>
      <c r="O7" s="368"/>
      <c r="P7" s="368"/>
      <c r="Q7" s="368"/>
      <c r="R7" s="369"/>
    </row>
    <row r="8" spans="1:18" ht="12.75" customHeight="1" x14ac:dyDescent="0.15">
      <c r="B8" s="269"/>
      <c r="C8" s="79">
        <v>2022</v>
      </c>
      <c r="D8" s="367"/>
      <c r="E8" s="368"/>
      <c r="F8" s="368"/>
      <c r="G8" s="368"/>
      <c r="H8" s="368"/>
      <c r="I8" s="368"/>
      <c r="J8" s="368"/>
      <c r="K8" s="368"/>
      <c r="L8" s="368"/>
      <c r="M8" s="368"/>
      <c r="N8" s="368"/>
      <c r="O8" s="368"/>
      <c r="P8" s="368"/>
      <c r="Q8" s="368"/>
      <c r="R8" s="369"/>
    </row>
    <row r="9" spans="1:18" ht="12.75" customHeight="1" x14ac:dyDescent="0.15">
      <c r="B9" s="269"/>
      <c r="C9" s="79" t="s">
        <v>791</v>
      </c>
      <c r="D9" s="370"/>
      <c r="E9" s="371"/>
      <c r="F9" s="371"/>
      <c r="G9" s="371"/>
      <c r="H9" s="371"/>
      <c r="I9" s="371"/>
      <c r="J9" s="371"/>
      <c r="K9" s="371"/>
      <c r="L9" s="371"/>
      <c r="M9" s="371"/>
      <c r="N9" s="371"/>
      <c r="O9" s="371"/>
      <c r="P9" s="371"/>
      <c r="Q9" s="371"/>
      <c r="R9" s="372"/>
    </row>
    <row r="10" spans="1:18" ht="12.75" customHeight="1" x14ac:dyDescent="0.15">
      <c r="B10" s="269" t="s">
        <v>906</v>
      </c>
      <c r="C10" s="79" t="s">
        <v>789</v>
      </c>
      <c r="D10" s="334" t="s">
        <v>1158</v>
      </c>
      <c r="E10" s="335"/>
      <c r="F10" s="335"/>
      <c r="G10" s="335"/>
      <c r="H10" s="335"/>
      <c r="I10" s="335"/>
      <c r="J10" s="335"/>
      <c r="K10" s="335"/>
      <c r="L10" s="335"/>
      <c r="M10" s="335"/>
      <c r="N10" s="335"/>
      <c r="O10" s="335"/>
      <c r="P10" s="335"/>
      <c r="Q10" s="335"/>
      <c r="R10" s="336"/>
    </row>
    <row r="11" spans="1:18" ht="14" x14ac:dyDescent="0.15">
      <c r="B11" s="269"/>
      <c r="C11" s="79" t="s">
        <v>790</v>
      </c>
      <c r="D11" s="337"/>
      <c r="E11" s="338"/>
      <c r="F11" s="338"/>
      <c r="G11" s="338"/>
      <c r="H11" s="338"/>
      <c r="I11" s="338"/>
      <c r="J11" s="338"/>
      <c r="K11" s="338"/>
      <c r="L11" s="338"/>
      <c r="M11" s="338"/>
      <c r="N11" s="338"/>
      <c r="O11" s="338"/>
      <c r="P11" s="338"/>
      <c r="Q11" s="338"/>
      <c r="R11" s="339"/>
    </row>
    <row r="12" spans="1:18" x14ac:dyDescent="0.15">
      <c r="B12" s="269"/>
      <c r="C12" s="79">
        <v>2020</v>
      </c>
      <c r="D12" s="337"/>
      <c r="E12" s="338"/>
      <c r="F12" s="338"/>
      <c r="G12" s="338"/>
      <c r="H12" s="338"/>
      <c r="I12" s="338"/>
      <c r="J12" s="338"/>
      <c r="K12" s="338"/>
      <c r="L12" s="338"/>
      <c r="M12" s="338"/>
      <c r="N12" s="338"/>
      <c r="O12" s="338"/>
      <c r="P12" s="338"/>
      <c r="Q12" s="338"/>
      <c r="R12" s="339"/>
    </row>
    <row r="13" spans="1:18" x14ac:dyDescent="0.15">
      <c r="B13" s="269"/>
      <c r="C13" s="79">
        <v>2021</v>
      </c>
      <c r="D13" s="337"/>
      <c r="E13" s="338"/>
      <c r="F13" s="338"/>
      <c r="G13" s="338"/>
      <c r="H13" s="338"/>
      <c r="I13" s="338"/>
      <c r="J13" s="338"/>
      <c r="K13" s="338"/>
      <c r="L13" s="338"/>
      <c r="M13" s="338"/>
      <c r="N13" s="338"/>
      <c r="O13" s="338"/>
      <c r="P13" s="338"/>
      <c r="Q13" s="338"/>
      <c r="R13" s="339"/>
    </row>
    <row r="14" spans="1:18" x14ac:dyDescent="0.15">
      <c r="B14" s="269"/>
      <c r="C14" s="79">
        <v>2022</v>
      </c>
      <c r="D14" s="337"/>
      <c r="E14" s="338"/>
      <c r="F14" s="338"/>
      <c r="G14" s="338"/>
      <c r="H14" s="338"/>
      <c r="I14" s="338"/>
      <c r="J14" s="338"/>
      <c r="K14" s="338"/>
      <c r="L14" s="338"/>
      <c r="M14" s="338"/>
      <c r="N14" s="338"/>
      <c r="O14" s="338"/>
      <c r="P14" s="338"/>
      <c r="Q14" s="338"/>
      <c r="R14" s="339"/>
    </row>
    <row r="15" spans="1:18" ht="14" x14ac:dyDescent="0.15">
      <c r="B15" s="269"/>
      <c r="C15" s="79" t="s">
        <v>791</v>
      </c>
      <c r="D15" s="340"/>
      <c r="E15" s="341"/>
      <c r="F15" s="341"/>
      <c r="G15" s="341"/>
      <c r="H15" s="341"/>
      <c r="I15" s="341"/>
      <c r="J15" s="341"/>
      <c r="K15" s="341"/>
      <c r="L15" s="341"/>
      <c r="M15" s="341"/>
      <c r="N15" s="341"/>
      <c r="O15" s="341"/>
      <c r="P15" s="341"/>
      <c r="Q15" s="341"/>
      <c r="R15" s="342"/>
    </row>
    <row r="16" spans="1:18" ht="12.75" customHeight="1" x14ac:dyDescent="0.15">
      <c r="B16" s="269" t="s">
        <v>907</v>
      </c>
      <c r="C16" s="79" t="s">
        <v>789</v>
      </c>
      <c r="D16" s="266" t="s">
        <v>908</v>
      </c>
      <c r="E16" s="266" t="s">
        <v>908</v>
      </c>
      <c r="F16" s="266" t="s">
        <v>908</v>
      </c>
      <c r="G16" s="266" t="s">
        <v>908</v>
      </c>
      <c r="H16" s="266" t="s">
        <v>908</v>
      </c>
      <c r="I16" s="266" t="s">
        <v>909</v>
      </c>
      <c r="J16" s="266" t="s">
        <v>908</v>
      </c>
      <c r="K16" s="266" t="s">
        <v>908</v>
      </c>
      <c r="L16" s="266" t="s">
        <v>908</v>
      </c>
      <c r="M16" s="266" t="s">
        <v>910</v>
      </c>
      <c r="N16" s="266" t="s">
        <v>911</v>
      </c>
      <c r="O16" s="266" t="s">
        <v>908</v>
      </c>
      <c r="P16" s="266" t="s">
        <v>857</v>
      </c>
      <c r="Q16" s="266" t="s">
        <v>912</v>
      </c>
      <c r="R16" s="266" t="s">
        <v>913</v>
      </c>
    </row>
    <row r="17" spans="2:18" ht="12.75" customHeight="1" x14ac:dyDescent="0.15">
      <c r="B17" s="269"/>
      <c r="C17" s="79" t="s">
        <v>790</v>
      </c>
      <c r="D17" s="267"/>
      <c r="E17" s="267"/>
      <c r="F17" s="267"/>
      <c r="G17" s="267"/>
      <c r="H17" s="267"/>
      <c r="I17" s="267"/>
      <c r="J17" s="267"/>
      <c r="K17" s="267"/>
      <c r="L17" s="267"/>
      <c r="M17" s="267"/>
      <c r="N17" s="267"/>
      <c r="O17" s="267"/>
      <c r="P17" s="267"/>
      <c r="Q17" s="267"/>
      <c r="R17" s="267"/>
    </row>
    <row r="18" spans="2:18" ht="12.75" customHeight="1" x14ac:dyDescent="0.15">
      <c r="B18" s="269"/>
      <c r="C18" s="79">
        <v>2020</v>
      </c>
      <c r="D18" s="267"/>
      <c r="E18" s="267"/>
      <c r="F18" s="267"/>
      <c r="G18" s="267"/>
      <c r="H18" s="267"/>
      <c r="I18" s="267"/>
      <c r="J18" s="267"/>
      <c r="K18" s="267"/>
      <c r="L18" s="267"/>
      <c r="M18" s="267"/>
      <c r="N18" s="267"/>
      <c r="O18" s="267"/>
      <c r="P18" s="267"/>
      <c r="Q18" s="267"/>
      <c r="R18" s="267"/>
    </row>
    <row r="19" spans="2:18" ht="12.75" customHeight="1" x14ac:dyDescent="0.15">
      <c r="B19" s="269"/>
      <c r="C19" s="79">
        <v>2021</v>
      </c>
      <c r="D19" s="267"/>
      <c r="E19" s="267"/>
      <c r="F19" s="267"/>
      <c r="G19" s="267"/>
      <c r="H19" s="267"/>
      <c r="I19" s="267"/>
      <c r="J19" s="267"/>
      <c r="K19" s="267"/>
      <c r="L19" s="267"/>
      <c r="M19" s="267"/>
      <c r="N19" s="267"/>
      <c r="O19" s="267"/>
      <c r="P19" s="267"/>
      <c r="Q19" s="267"/>
      <c r="R19" s="267"/>
    </row>
    <row r="20" spans="2:18" ht="12.75" customHeight="1" x14ac:dyDescent="0.15">
      <c r="B20" s="269"/>
      <c r="C20" s="79">
        <v>2022</v>
      </c>
      <c r="D20" s="267"/>
      <c r="E20" s="267"/>
      <c r="F20" s="267"/>
      <c r="G20" s="267"/>
      <c r="H20" s="267"/>
      <c r="I20" s="267"/>
      <c r="J20" s="267"/>
      <c r="K20" s="267"/>
      <c r="L20" s="267"/>
      <c r="M20" s="267"/>
      <c r="N20" s="267"/>
      <c r="O20" s="267"/>
      <c r="P20" s="267"/>
      <c r="Q20" s="267"/>
      <c r="R20" s="267"/>
    </row>
    <row r="21" spans="2:18" ht="12.75" customHeight="1" x14ac:dyDescent="0.15">
      <c r="B21" s="269"/>
      <c r="C21" s="79" t="s">
        <v>791</v>
      </c>
      <c r="D21" s="267"/>
      <c r="E21" s="267"/>
      <c r="F21" s="267"/>
      <c r="G21" s="268"/>
      <c r="H21" s="268"/>
      <c r="I21" s="268"/>
      <c r="J21" s="268"/>
      <c r="K21" s="268"/>
      <c r="L21" s="268"/>
      <c r="M21" s="268"/>
      <c r="N21" s="268"/>
      <c r="O21" s="268"/>
      <c r="P21" s="268"/>
      <c r="Q21" s="268"/>
      <c r="R21" s="268"/>
    </row>
    <row r="22" spans="2:18" ht="12.75" customHeight="1" x14ac:dyDescent="0.15">
      <c r="B22" s="269" t="s">
        <v>914</v>
      </c>
      <c r="C22" s="79" t="s">
        <v>789</v>
      </c>
      <c r="D22" s="177">
        <v>96073</v>
      </c>
      <c r="E22" s="178"/>
      <c r="F22" s="177">
        <v>96073</v>
      </c>
      <c r="G22" s="176">
        <f>210.81/3</f>
        <v>70.27</v>
      </c>
      <c r="H22" s="80">
        <f>D22/G22</f>
        <v>1367.1979507613491</v>
      </c>
      <c r="I22" s="266" t="s">
        <v>823</v>
      </c>
      <c r="J22" s="270">
        <v>151260.94</v>
      </c>
      <c r="K22" s="266">
        <v>1.21</v>
      </c>
      <c r="L22" s="266" t="s">
        <v>802</v>
      </c>
      <c r="M22" s="266" t="s">
        <v>803</v>
      </c>
      <c r="N22" s="266" t="s">
        <v>804</v>
      </c>
      <c r="O22" s="266" t="s">
        <v>862</v>
      </c>
      <c r="P22" s="266" t="s">
        <v>896</v>
      </c>
      <c r="Q22" s="266" t="s">
        <v>858</v>
      </c>
      <c r="R22" s="266" t="s">
        <v>915</v>
      </c>
    </row>
    <row r="23" spans="2:18" ht="15" x14ac:dyDescent="0.15">
      <c r="B23" s="269"/>
      <c r="C23" s="79" t="s">
        <v>790</v>
      </c>
      <c r="D23" s="177">
        <v>60104</v>
      </c>
      <c r="E23" s="178"/>
      <c r="F23" s="177">
        <v>60104</v>
      </c>
      <c r="G23" s="176">
        <f t="shared" ref="G23:G26" si="0">210.81/3</f>
        <v>70.27</v>
      </c>
      <c r="H23" s="80">
        <f t="shared" ref="H23:H27" si="1">D23/G23</f>
        <v>855.329443574783</v>
      </c>
      <c r="I23" s="267"/>
      <c r="J23" s="271"/>
      <c r="K23" s="267"/>
      <c r="L23" s="267"/>
      <c r="M23" s="267"/>
      <c r="N23" s="267"/>
      <c r="O23" s="267"/>
      <c r="P23" s="267"/>
      <c r="Q23" s="267"/>
      <c r="R23" s="267"/>
    </row>
    <row r="24" spans="2:18" ht="15" x14ac:dyDescent="0.15">
      <c r="B24" s="269"/>
      <c r="C24" s="79">
        <v>2020</v>
      </c>
      <c r="D24" s="177">
        <v>0</v>
      </c>
      <c r="E24" s="178"/>
      <c r="F24" s="177">
        <v>0</v>
      </c>
      <c r="G24" s="176">
        <f t="shared" si="0"/>
        <v>70.27</v>
      </c>
      <c r="H24" s="80">
        <f t="shared" si="1"/>
        <v>0</v>
      </c>
      <c r="I24" s="267"/>
      <c r="J24" s="271"/>
      <c r="K24" s="267"/>
      <c r="L24" s="267"/>
      <c r="M24" s="267"/>
      <c r="N24" s="267"/>
      <c r="O24" s="267"/>
      <c r="P24" s="267"/>
      <c r="Q24" s="267"/>
      <c r="R24" s="267"/>
    </row>
    <row r="25" spans="2:18" ht="15" x14ac:dyDescent="0.15">
      <c r="B25" s="269"/>
      <c r="C25" s="79">
        <v>2021</v>
      </c>
      <c r="D25" s="177">
        <v>0</v>
      </c>
      <c r="E25" s="178"/>
      <c r="F25" s="177">
        <v>0</v>
      </c>
      <c r="G25" s="176">
        <f t="shared" si="0"/>
        <v>70.27</v>
      </c>
      <c r="H25" s="80">
        <f t="shared" si="1"/>
        <v>0</v>
      </c>
      <c r="I25" s="267"/>
      <c r="J25" s="271"/>
      <c r="K25" s="267"/>
      <c r="L25" s="267"/>
      <c r="M25" s="267"/>
      <c r="N25" s="267"/>
      <c r="O25" s="267"/>
      <c r="P25" s="267"/>
      <c r="Q25" s="267"/>
      <c r="R25" s="267"/>
    </row>
    <row r="26" spans="2:18" ht="15" x14ac:dyDescent="0.15">
      <c r="B26" s="269"/>
      <c r="C26" s="79">
        <v>2022</v>
      </c>
      <c r="D26" s="177">
        <v>0</v>
      </c>
      <c r="E26" s="178"/>
      <c r="F26" s="177">
        <v>0</v>
      </c>
      <c r="G26" s="176">
        <f t="shared" si="0"/>
        <v>70.27</v>
      </c>
      <c r="H26" s="80">
        <f t="shared" si="1"/>
        <v>0</v>
      </c>
      <c r="I26" s="267"/>
      <c r="J26" s="271"/>
      <c r="K26" s="267"/>
      <c r="L26" s="267"/>
      <c r="M26" s="267"/>
      <c r="N26" s="267"/>
      <c r="O26" s="267"/>
      <c r="P26" s="267"/>
      <c r="Q26" s="267"/>
      <c r="R26" s="267"/>
    </row>
    <row r="27" spans="2:18" ht="15" x14ac:dyDescent="0.15">
      <c r="B27" s="269"/>
      <c r="C27" s="79" t="s">
        <v>791</v>
      </c>
      <c r="D27" s="177">
        <v>0</v>
      </c>
      <c r="E27" s="178"/>
      <c r="F27" s="177">
        <v>0</v>
      </c>
      <c r="G27" s="176">
        <f>SUM(G24:G26)</f>
        <v>210.81</v>
      </c>
      <c r="H27" s="80">
        <f t="shared" si="1"/>
        <v>0</v>
      </c>
      <c r="I27" s="268"/>
      <c r="J27" s="272"/>
      <c r="K27" s="268"/>
      <c r="L27" s="268"/>
      <c r="M27" s="268"/>
      <c r="N27" s="268"/>
      <c r="O27" s="268"/>
      <c r="P27" s="268"/>
      <c r="Q27" s="268"/>
      <c r="R27" s="268"/>
    </row>
    <row r="28" spans="2:18" ht="12.75" customHeight="1" x14ac:dyDescent="0.15">
      <c r="B28" s="269" t="s">
        <v>916</v>
      </c>
      <c r="C28" s="79" t="s">
        <v>789</v>
      </c>
      <c r="D28" s="334" t="s">
        <v>1158</v>
      </c>
      <c r="E28" s="335"/>
      <c r="F28" s="335"/>
      <c r="G28" s="335"/>
      <c r="H28" s="335"/>
      <c r="I28" s="335"/>
      <c r="J28" s="335"/>
      <c r="K28" s="335"/>
      <c r="L28" s="335"/>
      <c r="M28" s="335"/>
      <c r="N28" s="335"/>
      <c r="O28" s="335"/>
      <c r="P28" s="335"/>
      <c r="Q28" s="335"/>
      <c r="R28" s="336"/>
    </row>
    <row r="29" spans="2:18" ht="12.75" customHeight="1" x14ac:dyDescent="0.15">
      <c r="B29" s="269"/>
      <c r="C29" s="79" t="s">
        <v>790</v>
      </c>
      <c r="D29" s="337"/>
      <c r="E29" s="338"/>
      <c r="F29" s="338"/>
      <c r="G29" s="338"/>
      <c r="H29" s="338"/>
      <c r="I29" s="338"/>
      <c r="J29" s="338"/>
      <c r="K29" s="338"/>
      <c r="L29" s="338"/>
      <c r="M29" s="338"/>
      <c r="N29" s="338"/>
      <c r="O29" s="338"/>
      <c r="P29" s="338"/>
      <c r="Q29" s="338"/>
      <c r="R29" s="339"/>
    </row>
    <row r="30" spans="2:18" ht="12.75" customHeight="1" x14ac:dyDescent="0.15">
      <c r="B30" s="269"/>
      <c r="C30" s="79">
        <v>2020</v>
      </c>
      <c r="D30" s="337"/>
      <c r="E30" s="338"/>
      <c r="F30" s="338"/>
      <c r="G30" s="338"/>
      <c r="H30" s="338"/>
      <c r="I30" s="338"/>
      <c r="J30" s="338"/>
      <c r="K30" s="338"/>
      <c r="L30" s="338"/>
      <c r="M30" s="338"/>
      <c r="N30" s="338"/>
      <c r="O30" s="338"/>
      <c r="P30" s="338"/>
      <c r="Q30" s="338"/>
      <c r="R30" s="339"/>
    </row>
    <row r="31" spans="2:18" ht="12.75" customHeight="1" x14ac:dyDescent="0.15">
      <c r="B31" s="269"/>
      <c r="C31" s="79">
        <v>2021</v>
      </c>
      <c r="D31" s="337"/>
      <c r="E31" s="338"/>
      <c r="F31" s="338"/>
      <c r="G31" s="338"/>
      <c r="H31" s="338"/>
      <c r="I31" s="338"/>
      <c r="J31" s="338"/>
      <c r="K31" s="338"/>
      <c r="L31" s="338"/>
      <c r="M31" s="338"/>
      <c r="N31" s="338"/>
      <c r="O31" s="338"/>
      <c r="P31" s="338"/>
      <c r="Q31" s="338"/>
      <c r="R31" s="339"/>
    </row>
    <row r="32" spans="2:18" ht="12.75" customHeight="1" x14ac:dyDescent="0.15">
      <c r="B32" s="269"/>
      <c r="C32" s="79">
        <v>2022</v>
      </c>
      <c r="D32" s="337"/>
      <c r="E32" s="338"/>
      <c r="F32" s="338"/>
      <c r="G32" s="338"/>
      <c r="H32" s="338"/>
      <c r="I32" s="338"/>
      <c r="J32" s="338"/>
      <c r="K32" s="338"/>
      <c r="L32" s="338"/>
      <c r="M32" s="338"/>
      <c r="N32" s="338"/>
      <c r="O32" s="338"/>
      <c r="P32" s="338"/>
      <c r="Q32" s="338"/>
      <c r="R32" s="339"/>
    </row>
    <row r="33" spans="2:18" ht="12.75" customHeight="1" x14ac:dyDescent="0.15">
      <c r="B33" s="269"/>
      <c r="C33" s="79" t="s">
        <v>791</v>
      </c>
      <c r="D33" s="340"/>
      <c r="E33" s="341"/>
      <c r="F33" s="341"/>
      <c r="G33" s="341"/>
      <c r="H33" s="341"/>
      <c r="I33" s="341"/>
      <c r="J33" s="341"/>
      <c r="K33" s="341"/>
      <c r="L33" s="341"/>
      <c r="M33" s="341"/>
      <c r="N33" s="341"/>
      <c r="O33" s="341"/>
      <c r="P33" s="341"/>
      <c r="Q33" s="341"/>
      <c r="R33" s="342"/>
    </row>
    <row r="34" spans="2:18" ht="12.75" customHeight="1" x14ac:dyDescent="0.15">
      <c r="B34" s="269" t="s">
        <v>917</v>
      </c>
      <c r="C34" s="79" t="s">
        <v>789</v>
      </c>
      <c r="D34" s="352" t="s">
        <v>918</v>
      </c>
      <c r="E34" s="353"/>
      <c r="F34" s="353"/>
      <c r="G34" s="353"/>
      <c r="H34" s="353"/>
      <c r="I34" s="353"/>
      <c r="J34" s="353"/>
      <c r="K34" s="353"/>
      <c r="L34" s="353"/>
      <c r="M34" s="353"/>
      <c r="N34" s="353"/>
      <c r="O34" s="353"/>
      <c r="P34" s="353"/>
      <c r="Q34" s="353"/>
      <c r="R34" s="354"/>
    </row>
    <row r="35" spans="2:18" ht="12.75" customHeight="1" x14ac:dyDescent="0.15">
      <c r="B35" s="269"/>
      <c r="C35" s="79" t="s">
        <v>790</v>
      </c>
      <c r="D35" s="355"/>
      <c r="E35" s="356"/>
      <c r="F35" s="356"/>
      <c r="G35" s="356"/>
      <c r="H35" s="356"/>
      <c r="I35" s="356"/>
      <c r="J35" s="356"/>
      <c r="K35" s="356"/>
      <c r="L35" s="356"/>
      <c r="M35" s="356"/>
      <c r="N35" s="356"/>
      <c r="O35" s="356"/>
      <c r="P35" s="356"/>
      <c r="Q35" s="356"/>
      <c r="R35" s="357"/>
    </row>
    <row r="36" spans="2:18" ht="12.75" customHeight="1" x14ac:dyDescent="0.15">
      <c r="B36" s="269"/>
      <c r="C36" s="79">
        <v>2020</v>
      </c>
      <c r="D36" s="355"/>
      <c r="E36" s="356"/>
      <c r="F36" s="356"/>
      <c r="G36" s="356"/>
      <c r="H36" s="356"/>
      <c r="I36" s="356"/>
      <c r="J36" s="356"/>
      <c r="K36" s="356"/>
      <c r="L36" s="356"/>
      <c r="M36" s="356"/>
      <c r="N36" s="356"/>
      <c r="O36" s="356"/>
      <c r="P36" s="356"/>
      <c r="Q36" s="356"/>
      <c r="R36" s="357"/>
    </row>
    <row r="37" spans="2:18" ht="12.75" customHeight="1" x14ac:dyDescent="0.15">
      <c r="B37" s="269"/>
      <c r="C37" s="79">
        <v>2021</v>
      </c>
      <c r="D37" s="355"/>
      <c r="E37" s="356"/>
      <c r="F37" s="356"/>
      <c r="G37" s="356"/>
      <c r="H37" s="356"/>
      <c r="I37" s="356"/>
      <c r="J37" s="356"/>
      <c r="K37" s="356"/>
      <c r="L37" s="356"/>
      <c r="M37" s="356"/>
      <c r="N37" s="356"/>
      <c r="O37" s="356"/>
      <c r="P37" s="356"/>
      <c r="Q37" s="356"/>
      <c r="R37" s="357"/>
    </row>
    <row r="38" spans="2:18" ht="12.75" customHeight="1" x14ac:dyDescent="0.15">
      <c r="B38" s="269"/>
      <c r="C38" s="79">
        <v>2022</v>
      </c>
      <c r="D38" s="355"/>
      <c r="E38" s="356"/>
      <c r="F38" s="356"/>
      <c r="G38" s="356"/>
      <c r="H38" s="356"/>
      <c r="I38" s="356"/>
      <c r="J38" s="356"/>
      <c r="K38" s="356"/>
      <c r="L38" s="356"/>
      <c r="M38" s="356"/>
      <c r="N38" s="356"/>
      <c r="O38" s="356"/>
      <c r="P38" s="356"/>
      <c r="Q38" s="356"/>
      <c r="R38" s="357"/>
    </row>
    <row r="39" spans="2:18" ht="14" x14ac:dyDescent="0.15">
      <c r="B39" s="269"/>
      <c r="C39" s="79" t="s">
        <v>791</v>
      </c>
      <c r="D39" s="358"/>
      <c r="E39" s="359"/>
      <c r="F39" s="359"/>
      <c r="G39" s="359"/>
      <c r="H39" s="359"/>
      <c r="I39" s="359"/>
      <c r="J39" s="359"/>
      <c r="K39" s="359"/>
      <c r="L39" s="359"/>
      <c r="M39" s="359"/>
      <c r="N39" s="359"/>
      <c r="O39" s="359"/>
      <c r="P39" s="359"/>
      <c r="Q39" s="359"/>
      <c r="R39" s="360"/>
    </row>
    <row r="40" spans="2:18" ht="12.75" customHeight="1" x14ac:dyDescent="0.15">
      <c r="B40" s="269" t="s">
        <v>919</v>
      </c>
      <c r="C40" s="79" t="s">
        <v>789</v>
      </c>
      <c r="D40" s="83">
        <f>SUM(E40:F40)</f>
        <v>220000</v>
      </c>
      <c r="E40" s="80">
        <v>0</v>
      </c>
      <c r="F40" s="80">
        <v>220000</v>
      </c>
      <c r="G40" s="94">
        <v>632.42999999999995</v>
      </c>
      <c r="H40" s="83">
        <f>D40/G40</f>
        <v>347.86458580396254</v>
      </c>
      <c r="I40" s="266" t="s">
        <v>823</v>
      </c>
      <c r="J40" s="270">
        <v>1145870.45</v>
      </c>
      <c r="K40" s="361">
        <v>3.05</v>
      </c>
      <c r="L40" s="266" t="s">
        <v>802</v>
      </c>
      <c r="M40" s="263" t="s">
        <v>902</v>
      </c>
      <c r="N40" s="263" t="s">
        <v>812</v>
      </c>
      <c r="O40" s="266" t="s">
        <v>813</v>
      </c>
      <c r="P40" s="263" t="s">
        <v>896</v>
      </c>
      <c r="Q40" s="263" t="s">
        <v>920</v>
      </c>
      <c r="R40" s="266" t="s">
        <v>921</v>
      </c>
    </row>
    <row r="41" spans="2:18" ht="12.75" customHeight="1" x14ac:dyDescent="0.15">
      <c r="B41" s="269"/>
      <c r="C41" s="79" t="s">
        <v>790</v>
      </c>
      <c r="D41" s="83">
        <v>0</v>
      </c>
      <c r="E41" s="80">
        <v>0</v>
      </c>
      <c r="F41" s="80">
        <v>0</v>
      </c>
      <c r="G41" s="94" t="s">
        <v>839</v>
      </c>
      <c r="H41" s="83" t="s">
        <v>839</v>
      </c>
      <c r="I41" s="267"/>
      <c r="J41" s="271"/>
      <c r="K41" s="362"/>
      <c r="L41" s="267"/>
      <c r="M41" s="264"/>
      <c r="N41" s="264"/>
      <c r="O41" s="267"/>
      <c r="P41" s="264"/>
      <c r="Q41" s="264"/>
      <c r="R41" s="267"/>
    </row>
    <row r="42" spans="2:18" ht="12.75" customHeight="1" x14ac:dyDescent="0.15">
      <c r="B42" s="269"/>
      <c r="C42" s="79">
        <v>2020</v>
      </c>
      <c r="D42" s="83">
        <v>240000</v>
      </c>
      <c r="E42" s="80">
        <v>0</v>
      </c>
      <c r="F42" s="83">
        <v>240000</v>
      </c>
      <c r="G42" s="94">
        <v>632.42999999999995</v>
      </c>
      <c r="H42" s="83">
        <f t="shared" ref="H42:H45" si="2">D42/G42</f>
        <v>379.48863905886822</v>
      </c>
      <c r="I42" s="267"/>
      <c r="J42" s="271"/>
      <c r="K42" s="362"/>
      <c r="L42" s="267"/>
      <c r="M42" s="264"/>
      <c r="N42" s="264"/>
      <c r="O42" s="267"/>
      <c r="P42" s="264"/>
      <c r="Q42" s="264"/>
      <c r="R42" s="267"/>
    </row>
    <row r="43" spans="2:18" ht="12.75" customHeight="1" x14ac:dyDescent="0.15">
      <c r="B43" s="269"/>
      <c r="C43" s="79">
        <v>2021</v>
      </c>
      <c r="D43" s="83">
        <v>240000</v>
      </c>
      <c r="E43" s="80">
        <v>0</v>
      </c>
      <c r="F43" s="83">
        <v>240000</v>
      </c>
      <c r="G43" s="94">
        <v>632.42999999999995</v>
      </c>
      <c r="H43" s="83">
        <f t="shared" si="2"/>
        <v>379.48863905886822</v>
      </c>
      <c r="I43" s="267"/>
      <c r="J43" s="271"/>
      <c r="K43" s="362"/>
      <c r="L43" s="267"/>
      <c r="M43" s="264"/>
      <c r="N43" s="264"/>
      <c r="O43" s="267"/>
      <c r="P43" s="264"/>
      <c r="Q43" s="264"/>
      <c r="R43" s="267"/>
    </row>
    <row r="44" spans="2:18" ht="12.75" customHeight="1" x14ac:dyDescent="0.15">
      <c r="B44" s="269"/>
      <c r="C44" s="79">
        <v>2022</v>
      </c>
      <c r="D44" s="83">
        <v>240000</v>
      </c>
      <c r="E44" s="80">
        <v>0</v>
      </c>
      <c r="F44" s="83">
        <v>240000</v>
      </c>
      <c r="G44" s="94">
        <v>632.42999999999995</v>
      </c>
      <c r="H44" s="83">
        <f t="shared" si="2"/>
        <v>379.48863905886822</v>
      </c>
      <c r="I44" s="267"/>
      <c r="J44" s="271"/>
      <c r="K44" s="362"/>
      <c r="L44" s="267"/>
      <c r="M44" s="264"/>
      <c r="N44" s="264"/>
      <c r="O44" s="267"/>
      <c r="P44" s="264"/>
      <c r="Q44" s="264"/>
      <c r="R44" s="267"/>
    </row>
    <row r="45" spans="2:18" ht="14" x14ac:dyDescent="0.15">
      <c r="B45" s="269"/>
      <c r="C45" s="79" t="s">
        <v>791</v>
      </c>
      <c r="D45" s="83">
        <f>SUM(D42:D44)</f>
        <v>720000</v>
      </c>
      <c r="E45" s="80">
        <f>SUM(E42:E44)</f>
        <v>0</v>
      </c>
      <c r="F45" s="80">
        <f>SUM(F42:F44)</f>
        <v>720000</v>
      </c>
      <c r="G45" s="94">
        <f>SUM(G42:G44)</f>
        <v>1897.29</v>
      </c>
      <c r="H45" s="83">
        <f t="shared" si="2"/>
        <v>379.48863905886816</v>
      </c>
      <c r="I45" s="268"/>
      <c r="J45" s="272"/>
      <c r="K45" s="363"/>
      <c r="L45" s="268"/>
      <c r="M45" s="265"/>
      <c r="N45" s="265"/>
      <c r="O45" s="268"/>
      <c r="P45" s="265"/>
      <c r="Q45" s="265"/>
      <c r="R45" s="268"/>
    </row>
    <row r="46" spans="2:18" ht="12.75" customHeight="1" x14ac:dyDescent="0.15">
      <c r="B46" s="269" t="s">
        <v>922</v>
      </c>
      <c r="C46" s="79" t="s">
        <v>789</v>
      </c>
      <c r="D46" s="334" t="s">
        <v>1158</v>
      </c>
      <c r="E46" s="335"/>
      <c r="F46" s="335"/>
      <c r="G46" s="335"/>
      <c r="H46" s="335"/>
      <c r="I46" s="335"/>
      <c r="J46" s="335"/>
      <c r="K46" s="335"/>
      <c r="L46" s="335"/>
      <c r="M46" s="335"/>
      <c r="N46" s="335"/>
      <c r="O46" s="335"/>
      <c r="P46" s="335"/>
      <c r="Q46" s="335"/>
      <c r="R46" s="336"/>
    </row>
    <row r="47" spans="2:18" ht="14" x14ac:dyDescent="0.15">
      <c r="B47" s="269"/>
      <c r="C47" s="79" t="s">
        <v>790</v>
      </c>
      <c r="D47" s="337"/>
      <c r="E47" s="338"/>
      <c r="F47" s="338"/>
      <c r="G47" s="338"/>
      <c r="H47" s="338"/>
      <c r="I47" s="338"/>
      <c r="J47" s="338"/>
      <c r="K47" s="338"/>
      <c r="L47" s="338"/>
      <c r="M47" s="338"/>
      <c r="N47" s="338"/>
      <c r="O47" s="338"/>
      <c r="P47" s="338"/>
      <c r="Q47" s="338"/>
      <c r="R47" s="339"/>
    </row>
    <row r="48" spans="2:18" x14ac:dyDescent="0.15">
      <c r="B48" s="269"/>
      <c r="C48" s="79">
        <v>2020</v>
      </c>
      <c r="D48" s="337"/>
      <c r="E48" s="338"/>
      <c r="F48" s="338"/>
      <c r="G48" s="338"/>
      <c r="H48" s="338"/>
      <c r="I48" s="338"/>
      <c r="J48" s="338"/>
      <c r="K48" s="338"/>
      <c r="L48" s="338"/>
      <c r="M48" s="338"/>
      <c r="N48" s="338"/>
      <c r="O48" s="338"/>
      <c r="P48" s="338"/>
      <c r="Q48" s="338"/>
      <c r="R48" s="339"/>
    </row>
    <row r="49" spans="2:18" x14ac:dyDescent="0.15">
      <c r="B49" s="269"/>
      <c r="C49" s="79">
        <v>2021</v>
      </c>
      <c r="D49" s="337"/>
      <c r="E49" s="338"/>
      <c r="F49" s="338"/>
      <c r="G49" s="338"/>
      <c r="H49" s="338"/>
      <c r="I49" s="338"/>
      <c r="J49" s="338"/>
      <c r="K49" s="338"/>
      <c r="L49" s="338"/>
      <c r="M49" s="338"/>
      <c r="N49" s="338"/>
      <c r="O49" s="338"/>
      <c r="P49" s="338"/>
      <c r="Q49" s="338"/>
      <c r="R49" s="339"/>
    </row>
    <row r="50" spans="2:18" x14ac:dyDescent="0.15">
      <c r="B50" s="269"/>
      <c r="C50" s="79">
        <v>2022</v>
      </c>
      <c r="D50" s="337"/>
      <c r="E50" s="338"/>
      <c r="F50" s="338"/>
      <c r="G50" s="338"/>
      <c r="H50" s="338"/>
      <c r="I50" s="338"/>
      <c r="J50" s="338"/>
      <c r="K50" s="338"/>
      <c r="L50" s="338"/>
      <c r="M50" s="338"/>
      <c r="N50" s="338"/>
      <c r="O50" s="338"/>
      <c r="P50" s="338"/>
      <c r="Q50" s="338"/>
      <c r="R50" s="339"/>
    </row>
    <row r="51" spans="2:18" ht="14" x14ac:dyDescent="0.15">
      <c r="B51" s="269"/>
      <c r="C51" s="79" t="s">
        <v>791</v>
      </c>
      <c r="D51" s="340"/>
      <c r="E51" s="341"/>
      <c r="F51" s="341"/>
      <c r="G51" s="341"/>
      <c r="H51" s="341"/>
      <c r="I51" s="341"/>
      <c r="J51" s="341"/>
      <c r="K51" s="341"/>
      <c r="L51" s="341"/>
      <c r="M51" s="341"/>
      <c r="N51" s="341"/>
      <c r="O51" s="341"/>
      <c r="P51" s="341"/>
      <c r="Q51" s="341"/>
      <c r="R51" s="342"/>
    </row>
    <row r="52" spans="2:18" ht="12.75" customHeight="1" x14ac:dyDescent="0.15">
      <c r="B52" s="269" t="s">
        <v>923</v>
      </c>
      <c r="C52" s="79" t="s">
        <v>789</v>
      </c>
      <c r="D52" s="275" t="s">
        <v>924</v>
      </c>
      <c r="E52" s="276"/>
      <c r="F52" s="276"/>
      <c r="G52" s="276"/>
      <c r="H52" s="276"/>
      <c r="I52" s="276"/>
      <c r="J52" s="276"/>
      <c r="K52" s="276"/>
      <c r="L52" s="276"/>
      <c r="M52" s="276"/>
      <c r="N52" s="276"/>
      <c r="O52" s="276"/>
      <c r="P52" s="276"/>
      <c r="Q52" s="276"/>
      <c r="R52" s="277"/>
    </row>
    <row r="53" spans="2:18" ht="12.75" customHeight="1" x14ac:dyDescent="0.15">
      <c r="B53" s="269"/>
      <c r="C53" s="79" t="s">
        <v>790</v>
      </c>
      <c r="D53" s="278"/>
      <c r="E53" s="301"/>
      <c r="F53" s="301"/>
      <c r="G53" s="301"/>
      <c r="H53" s="301"/>
      <c r="I53" s="301"/>
      <c r="J53" s="301"/>
      <c r="K53" s="301"/>
      <c r="L53" s="301"/>
      <c r="M53" s="301"/>
      <c r="N53" s="301"/>
      <c r="O53" s="301"/>
      <c r="P53" s="301"/>
      <c r="Q53" s="301"/>
      <c r="R53" s="280"/>
    </row>
    <row r="54" spans="2:18" ht="12.75" customHeight="1" x14ac:dyDescent="0.15">
      <c r="B54" s="269"/>
      <c r="C54" s="79">
        <v>2020</v>
      </c>
      <c r="D54" s="278"/>
      <c r="E54" s="301"/>
      <c r="F54" s="301"/>
      <c r="G54" s="301"/>
      <c r="H54" s="301"/>
      <c r="I54" s="301"/>
      <c r="J54" s="301"/>
      <c r="K54" s="301"/>
      <c r="L54" s="301"/>
      <c r="M54" s="301"/>
      <c r="N54" s="301"/>
      <c r="O54" s="301"/>
      <c r="P54" s="301"/>
      <c r="Q54" s="301"/>
      <c r="R54" s="280"/>
    </row>
    <row r="55" spans="2:18" ht="12.75" customHeight="1" x14ac:dyDescent="0.15">
      <c r="B55" s="269"/>
      <c r="C55" s="79">
        <v>2021</v>
      </c>
      <c r="D55" s="278"/>
      <c r="E55" s="301"/>
      <c r="F55" s="301"/>
      <c r="G55" s="301"/>
      <c r="H55" s="301"/>
      <c r="I55" s="301"/>
      <c r="J55" s="301"/>
      <c r="K55" s="301"/>
      <c r="L55" s="301"/>
      <c r="M55" s="301"/>
      <c r="N55" s="301"/>
      <c r="O55" s="301"/>
      <c r="P55" s="301"/>
      <c r="Q55" s="301"/>
      <c r="R55" s="280"/>
    </row>
    <row r="56" spans="2:18" ht="12.75" customHeight="1" x14ac:dyDescent="0.15">
      <c r="B56" s="269"/>
      <c r="C56" s="79">
        <v>2022</v>
      </c>
      <c r="D56" s="278"/>
      <c r="E56" s="301"/>
      <c r="F56" s="301"/>
      <c r="G56" s="301"/>
      <c r="H56" s="301"/>
      <c r="I56" s="301"/>
      <c r="J56" s="301"/>
      <c r="K56" s="301"/>
      <c r="L56" s="301"/>
      <c r="M56" s="301"/>
      <c r="N56" s="301"/>
      <c r="O56" s="301"/>
      <c r="P56" s="301"/>
      <c r="Q56" s="301"/>
      <c r="R56" s="280"/>
    </row>
    <row r="57" spans="2:18" ht="12.75" customHeight="1" x14ac:dyDescent="0.15">
      <c r="B57" s="269"/>
      <c r="C57" s="79" t="s">
        <v>791</v>
      </c>
      <c r="D57" s="281"/>
      <c r="E57" s="282"/>
      <c r="F57" s="282"/>
      <c r="G57" s="282"/>
      <c r="H57" s="282"/>
      <c r="I57" s="282"/>
      <c r="J57" s="282"/>
      <c r="K57" s="282"/>
      <c r="L57" s="282"/>
      <c r="M57" s="282"/>
      <c r="N57" s="282"/>
      <c r="O57" s="282"/>
      <c r="P57" s="282"/>
      <c r="Q57" s="282"/>
      <c r="R57" s="283"/>
    </row>
    <row r="58" spans="2:18" ht="12.75" customHeight="1" x14ac:dyDescent="0.15">
      <c r="B58" s="269" t="s">
        <v>925</v>
      </c>
      <c r="C58" s="79" t="s">
        <v>789</v>
      </c>
      <c r="D58" s="334" t="s">
        <v>1158</v>
      </c>
      <c r="E58" s="335"/>
      <c r="F58" s="335"/>
      <c r="G58" s="335"/>
      <c r="H58" s="335"/>
      <c r="I58" s="335"/>
      <c r="J58" s="335"/>
      <c r="K58" s="335"/>
      <c r="L58" s="335"/>
      <c r="M58" s="335"/>
      <c r="N58" s="335"/>
      <c r="O58" s="335"/>
      <c r="P58" s="335"/>
      <c r="Q58" s="335"/>
      <c r="R58" s="336"/>
    </row>
    <row r="59" spans="2:18" ht="14" x14ac:dyDescent="0.15">
      <c r="B59" s="269"/>
      <c r="C59" s="79" t="s">
        <v>790</v>
      </c>
      <c r="D59" s="337"/>
      <c r="E59" s="338"/>
      <c r="F59" s="338"/>
      <c r="G59" s="338"/>
      <c r="H59" s="338"/>
      <c r="I59" s="338"/>
      <c r="J59" s="338"/>
      <c r="K59" s="338"/>
      <c r="L59" s="338"/>
      <c r="M59" s="338"/>
      <c r="N59" s="338"/>
      <c r="O59" s="338"/>
      <c r="P59" s="338"/>
      <c r="Q59" s="338"/>
      <c r="R59" s="339"/>
    </row>
    <row r="60" spans="2:18" x14ac:dyDescent="0.15">
      <c r="B60" s="269"/>
      <c r="C60" s="79">
        <v>2020</v>
      </c>
      <c r="D60" s="337"/>
      <c r="E60" s="338"/>
      <c r="F60" s="338"/>
      <c r="G60" s="338"/>
      <c r="H60" s="338"/>
      <c r="I60" s="338"/>
      <c r="J60" s="338"/>
      <c r="K60" s="338"/>
      <c r="L60" s="338"/>
      <c r="M60" s="338"/>
      <c r="N60" s="338"/>
      <c r="O60" s="338"/>
      <c r="P60" s="338"/>
      <c r="Q60" s="338"/>
      <c r="R60" s="339"/>
    </row>
    <row r="61" spans="2:18" x14ac:dyDescent="0.15">
      <c r="B61" s="269"/>
      <c r="C61" s="79">
        <v>2021</v>
      </c>
      <c r="D61" s="337"/>
      <c r="E61" s="338"/>
      <c r="F61" s="338"/>
      <c r="G61" s="338"/>
      <c r="H61" s="338"/>
      <c r="I61" s="338"/>
      <c r="J61" s="338"/>
      <c r="K61" s="338"/>
      <c r="L61" s="338"/>
      <c r="M61" s="338"/>
      <c r="N61" s="338"/>
      <c r="O61" s="338"/>
      <c r="P61" s="338"/>
      <c r="Q61" s="338"/>
      <c r="R61" s="339"/>
    </row>
    <row r="62" spans="2:18" x14ac:dyDescent="0.15">
      <c r="B62" s="269"/>
      <c r="C62" s="79">
        <v>2022</v>
      </c>
      <c r="D62" s="337"/>
      <c r="E62" s="338"/>
      <c r="F62" s="338"/>
      <c r="G62" s="338"/>
      <c r="H62" s="338"/>
      <c r="I62" s="338"/>
      <c r="J62" s="338"/>
      <c r="K62" s="338"/>
      <c r="L62" s="338"/>
      <c r="M62" s="338"/>
      <c r="N62" s="338"/>
      <c r="O62" s="338"/>
      <c r="P62" s="338"/>
      <c r="Q62" s="338"/>
      <c r="R62" s="339"/>
    </row>
    <row r="63" spans="2:18" ht="14" x14ac:dyDescent="0.15">
      <c r="B63" s="269"/>
      <c r="C63" s="79" t="s">
        <v>791</v>
      </c>
      <c r="D63" s="340"/>
      <c r="E63" s="341"/>
      <c r="F63" s="341"/>
      <c r="G63" s="341"/>
      <c r="H63" s="341"/>
      <c r="I63" s="341"/>
      <c r="J63" s="341"/>
      <c r="K63" s="341"/>
      <c r="L63" s="341"/>
      <c r="M63" s="341"/>
      <c r="N63" s="341"/>
      <c r="O63" s="341"/>
      <c r="P63" s="341"/>
      <c r="Q63" s="341"/>
      <c r="R63" s="342"/>
    </row>
    <row r="64" spans="2:18" ht="16.5" customHeight="1" x14ac:dyDescent="0.15">
      <c r="B64" s="269" t="s">
        <v>926</v>
      </c>
      <c r="C64" s="79" t="s">
        <v>789</v>
      </c>
      <c r="D64" s="83">
        <v>90000</v>
      </c>
      <c r="E64" s="181" t="s">
        <v>839</v>
      </c>
      <c r="F64" s="83">
        <v>90000</v>
      </c>
      <c r="G64" s="83">
        <v>632.42999999999995</v>
      </c>
      <c r="H64" s="83">
        <v>0</v>
      </c>
      <c r="I64" s="266" t="s">
        <v>823</v>
      </c>
      <c r="J64" s="316">
        <v>1024621.77</v>
      </c>
      <c r="K64" s="316">
        <v>7.27</v>
      </c>
      <c r="L64" s="266" t="s">
        <v>927</v>
      </c>
      <c r="M64" s="263" t="s">
        <v>811</v>
      </c>
      <c r="N64" s="266" t="s">
        <v>812</v>
      </c>
      <c r="O64" s="266" t="s">
        <v>928</v>
      </c>
      <c r="P64" s="263" t="s">
        <v>896</v>
      </c>
      <c r="Q64" s="263" t="s">
        <v>920</v>
      </c>
      <c r="R64" s="266" t="s">
        <v>929</v>
      </c>
    </row>
    <row r="65" spans="2:18" ht="16.5" customHeight="1" x14ac:dyDescent="0.15">
      <c r="B65" s="269"/>
      <c r="C65" s="79" t="s">
        <v>790</v>
      </c>
      <c r="D65" s="83">
        <v>0</v>
      </c>
      <c r="E65" s="83">
        <v>0</v>
      </c>
      <c r="F65" s="83">
        <v>0</v>
      </c>
      <c r="G65" s="83" t="s">
        <v>839</v>
      </c>
      <c r="H65" s="83">
        <v>0</v>
      </c>
      <c r="I65" s="267"/>
      <c r="J65" s="332"/>
      <c r="K65" s="332"/>
      <c r="L65" s="267"/>
      <c r="M65" s="264"/>
      <c r="N65" s="267"/>
      <c r="O65" s="267"/>
      <c r="P65" s="264"/>
      <c r="Q65" s="264"/>
      <c r="R65" s="267"/>
    </row>
    <row r="66" spans="2:18" ht="16.5" customHeight="1" x14ac:dyDescent="0.15">
      <c r="B66" s="269"/>
      <c r="C66" s="79">
        <v>2020</v>
      </c>
      <c r="D66" s="83">
        <v>90000</v>
      </c>
      <c r="E66" s="83">
        <v>0</v>
      </c>
      <c r="F66" s="83">
        <v>90000</v>
      </c>
      <c r="G66" s="83">
        <v>632.42999999999995</v>
      </c>
      <c r="H66" s="83">
        <f>D66/G66</f>
        <v>142.30823964707557</v>
      </c>
      <c r="I66" s="267"/>
      <c r="J66" s="332"/>
      <c r="K66" s="332"/>
      <c r="L66" s="267"/>
      <c r="M66" s="264"/>
      <c r="N66" s="267"/>
      <c r="O66" s="267"/>
      <c r="P66" s="264"/>
      <c r="Q66" s="264"/>
      <c r="R66" s="267"/>
    </row>
    <row r="67" spans="2:18" ht="16.5" customHeight="1" x14ac:dyDescent="0.15">
      <c r="B67" s="269"/>
      <c r="C67" s="79">
        <v>2021</v>
      </c>
      <c r="D67" s="83">
        <v>90000</v>
      </c>
      <c r="E67" s="83">
        <v>0</v>
      </c>
      <c r="F67" s="83">
        <v>90000</v>
      </c>
      <c r="G67" s="83">
        <v>632.42999999999995</v>
      </c>
      <c r="H67" s="83">
        <f t="shared" ref="H67:H69" si="3">D67/G67</f>
        <v>142.30823964707557</v>
      </c>
      <c r="I67" s="267"/>
      <c r="J67" s="332"/>
      <c r="K67" s="332"/>
      <c r="L67" s="267"/>
      <c r="M67" s="264"/>
      <c r="N67" s="267"/>
      <c r="O67" s="267"/>
      <c r="P67" s="264"/>
      <c r="Q67" s="264"/>
      <c r="R67" s="267"/>
    </row>
    <row r="68" spans="2:18" ht="16.5" customHeight="1" x14ac:dyDescent="0.15">
      <c r="B68" s="269"/>
      <c r="C68" s="79">
        <v>2022</v>
      </c>
      <c r="D68" s="83">
        <v>90000</v>
      </c>
      <c r="E68" s="83">
        <v>0</v>
      </c>
      <c r="F68" s="83">
        <v>90000</v>
      </c>
      <c r="G68" s="83">
        <v>632.42999999999995</v>
      </c>
      <c r="H68" s="83">
        <f t="shared" si="3"/>
        <v>142.30823964707557</v>
      </c>
      <c r="I68" s="267"/>
      <c r="J68" s="332"/>
      <c r="K68" s="332"/>
      <c r="L68" s="267"/>
      <c r="M68" s="264"/>
      <c r="N68" s="267"/>
      <c r="O68" s="267"/>
      <c r="P68" s="264"/>
      <c r="Q68" s="264"/>
      <c r="R68" s="267"/>
    </row>
    <row r="69" spans="2:18" ht="16.5" customHeight="1" x14ac:dyDescent="0.15">
      <c r="B69" s="269"/>
      <c r="C69" s="79" t="s">
        <v>791</v>
      </c>
      <c r="D69" s="80">
        <f>SUM(D66:D68)</f>
        <v>270000</v>
      </c>
      <c r="E69" s="83">
        <v>0</v>
      </c>
      <c r="F69" s="80">
        <f>SUM(F66:F68)</f>
        <v>270000</v>
      </c>
      <c r="G69" s="83">
        <f>SUM(G66:G68)</f>
        <v>1897.29</v>
      </c>
      <c r="H69" s="83">
        <f t="shared" si="3"/>
        <v>142.30823964707557</v>
      </c>
      <c r="I69" s="268"/>
      <c r="J69" s="333"/>
      <c r="K69" s="333"/>
      <c r="L69" s="268"/>
      <c r="M69" s="265"/>
      <c r="N69" s="268"/>
      <c r="O69" s="268"/>
      <c r="P69" s="265"/>
      <c r="Q69" s="265"/>
      <c r="R69" s="268"/>
    </row>
    <row r="70" spans="2:18" ht="12.75" customHeight="1" x14ac:dyDescent="0.15">
      <c r="B70" s="269" t="s">
        <v>930</v>
      </c>
      <c r="C70" s="79" t="s">
        <v>789</v>
      </c>
      <c r="D70" s="334" t="s">
        <v>1158</v>
      </c>
      <c r="E70" s="335"/>
      <c r="F70" s="335"/>
      <c r="G70" s="335"/>
      <c r="H70" s="335"/>
      <c r="I70" s="335"/>
      <c r="J70" s="335"/>
      <c r="K70" s="335"/>
      <c r="L70" s="335"/>
      <c r="M70" s="335"/>
      <c r="N70" s="335"/>
      <c r="O70" s="335"/>
      <c r="P70" s="335"/>
      <c r="Q70" s="335"/>
      <c r="R70" s="336"/>
    </row>
    <row r="71" spans="2:18" ht="12.75" customHeight="1" x14ac:dyDescent="0.15">
      <c r="B71" s="269"/>
      <c r="C71" s="79" t="s">
        <v>790</v>
      </c>
      <c r="D71" s="337"/>
      <c r="E71" s="338"/>
      <c r="F71" s="338"/>
      <c r="G71" s="338"/>
      <c r="H71" s="338"/>
      <c r="I71" s="338"/>
      <c r="J71" s="338"/>
      <c r="K71" s="338"/>
      <c r="L71" s="338"/>
      <c r="M71" s="338"/>
      <c r="N71" s="338"/>
      <c r="O71" s="338"/>
      <c r="P71" s="338"/>
      <c r="Q71" s="338"/>
      <c r="R71" s="339"/>
    </row>
    <row r="72" spans="2:18" ht="12.75" customHeight="1" x14ac:dyDescent="0.15">
      <c r="B72" s="269"/>
      <c r="C72" s="79">
        <v>2020</v>
      </c>
      <c r="D72" s="337"/>
      <c r="E72" s="338"/>
      <c r="F72" s="338"/>
      <c r="G72" s="338"/>
      <c r="H72" s="338"/>
      <c r="I72" s="338"/>
      <c r="J72" s="338"/>
      <c r="K72" s="338"/>
      <c r="L72" s="338"/>
      <c r="M72" s="338"/>
      <c r="N72" s="338"/>
      <c r="O72" s="338"/>
      <c r="P72" s="338"/>
      <c r="Q72" s="338"/>
      <c r="R72" s="339"/>
    </row>
    <row r="73" spans="2:18" ht="12.75" customHeight="1" x14ac:dyDescent="0.15">
      <c r="B73" s="269"/>
      <c r="C73" s="79">
        <v>2021</v>
      </c>
      <c r="D73" s="337"/>
      <c r="E73" s="338"/>
      <c r="F73" s="338"/>
      <c r="G73" s="338"/>
      <c r="H73" s="338"/>
      <c r="I73" s="338"/>
      <c r="J73" s="338"/>
      <c r="K73" s="338"/>
      <c r="L73" s="338"/>
      <c r="M73" s="338"/>
      <c r="N73" s="338"/>
      <c r="O73" s="338"/>
      <c r="P73" s="338"/>
      <c r="Q73" s="338"/>
      <c r="R73" s="339"/>
    </row>
    <row r="74" spans="2:18" ht="12.75" customHeight="1" x14ac:dyDescent="0.15">
      <c r="B74" s="269"/>
      <c r="C74" s="79">
        <v>2022</v>
      </c>
      <c r="D74" s="337"/>
      <c r="E74" s="338"/>
      <c r="F74" s="338"/>
      <c r="G74" s="338"/>
      <c r="H74" s="338"/>
      <c r="I74" s="338"/>
      <c r="J74" s="338"/>
      <c r="K74" s="338"/>
      <c r="L74" s="338"/>
      <c r="M74" s="338"/>
      <c r="N74" s="338"/>
      <c r="O74" s="338"/>
      <c r="P74" s="338"/>
      <c r="Q74" s="338"/>
      <c r="R74" s="339"/>
    </row>
    <row r="75" spans="2:18" ht="14" x14ac:dyDescent="0.15">
      <c r="B75" s="269"/>
      <c r="C75" s="79" t="s">
        <v>791</v>
      </c>
      <c r="D75" s="340"/>
      <c r="E75" s="341"/>
      <c r="F75" s="341"/>
      <c r="G75" s="341"/>
      <c r="H75" s="341"/>
      <c r="I75" s="341"/>
      <c r="J75" s="341"/>
      <c r="K75" s="341"/>
      <c r="L75" s="341"/>
      <c r="M75" s="341"/>
      <c r="N75" s="341"/>
      <c r="O75" s="341"/>
      <c r="P75" s="341"/>
      <c r="Q75" s="341"/>
      <c r="R75" s="342"/>
    </row>
    <row r="76" spans="2:18" ht="12.75" customHeight="1" x14ac:dyDescent="0.15">
      <c r="B76" s="269" t="s">
        <v>931</v>
      </c>
      <c r="C76" s="79" t="s">
        <v>789</v>
      </c>
      <c r="D76" s="343" t="s">
        <v>932</v>
      </c>
      <c r="E76" s="344"/>
      <c r="F76" s="344"/>
      <c r="G76" s="344"/>
      <c r="H76" s="344"/>
      <c r="I76" s="344"/>
      <c r="J76" s="344"/>
      <c r="K76" s="344"/>
      <c r="L76" s="344"/>
      <c r="M76" s="344"/>
      <c r="N76" s="344"/>
      <c r="O76" s="344"/>
      <c r="P76" s="344"/>
      <c r="Q76" s="344"/>
      <c r="R76" s="345"/>
    </row>
    <row r="77" spans="2:18" ht="14" x14ac:dyDescent="0.15">
      <c r="B77" s="269"/>
      <c r="C77" s="79" t="s">
        <v>790</v>
      </c>
      <c r="D77" s="346"/>
      <c r="E77" s="347"/>
      <c r="F77" s="347"/>
      <c r="G77" s="347"/>
      <c r="H77" s="347"/>
      <c r="I77" s="347"/>
      <c r="J77" s="347"/>
      <c r="K77" s="347"/>
      <c r="L77" s="347"/>
      <c r="M77" s="347"/>
      <c r="N77" s="347"/>
      <c r="O77" s="347"/>
      <c r="P77" s="347"/>
      <c r="Q77" s="347"/>
      <c r="R77" s="348"/>
    </row>
    <row r="78" spans="2:18" x14ac:dyDescent="0.15">
      <c r="B78" s="269"/>
      <c r="C78" s="79">
        <v>2020</v>
      </c>
      <c r="D78" s="346"/>
      <c r="E78" s="347"/>
      <c r="F78" s="347"/>
      <c r="G78" s="347"/>
      <c r="H78" s="347"/>
      <c r="I78" s="347"/>
      <c r="J78" s="347"/>
      <c r="K78" s="347"/>
      <c r="L78" s="347"/>
      <c r="M78" s="347"/>
      <c r="N78" s="347"/>
      <c r="O78" s="347"/>
      <c r="P78" s="347"/>
      <c r="Q78" s="347"/>
      <c r="R78" s="348"/>
    </row>
    <row r="79" spans="2:18" x14ac:dyDescent="0.15">
      <c r="B79" s="269"/>
      <c r="C79" s="79">
        <v>2021</v>
      </c>
      <c r="D79" s="346"/>
      <c r="E79" s="347"/>
      <c r="F79" s="347"/>
      <c r="G79" s="347"/>
      <c r="H79" s="347"/>
      <c r="I79" s="347"/>
      <c r="J79" s="347"/>
      <c r="K79" s="347"/>
      <c r="L79" s="347"/>
      <c r="M79" s="347"/>
      <c r="N79" s="347"/>
      <c r="O79" s="347"/>
      <c r="P79" s="347"/>
      <c r="Q79" s="347"/>
      <c r="R79" s="348"/>
    </row>
    <row r="80" spans="2:18" x14ac:dyDescent="0.15">
      <c r="B80" s="269"/>
      <c r="C80" s="79">
        <v>2022</v>
      </c>
      <c r="D80" s="346"/>
      <c r="E80" s="347"/>
      <c r="F80" s="347"/>
      <c r="G80" s="347"/>
      <c r="H80" s="347"/>
      <c r="I80" s="347"/>
      <c r="J80" s="347"/>
      <c r="K80" s="347"/>
      <c r="L80" s="347"/>
      <c r="M80" s="347"/>
      <c r="N80" s="347"/>
      <c r="O80" s="347"/>
      <c r="P80" s="347"/>
      <c r="Q80" s="347"/>
      <c r="R80" s="348"/>
    </row>
    <row r="81" spans="2:18" ht="14" x14ac:dyDescent="0.15">
      <c r="B81" s="269"/>
      <c r="C81" s="79" t="s">
        <v>791</v>
      </c>
      <c r="D81" s="349"/>
      <c r="E81" s="350"/>
      <c r="F81" s="350"/>
      <c r="G81" s="350"/>
      <c r="H81" s="350"/>
      <c r="I81" s="350"/>
      <c r="J81" s="350"/>
      <c r="K81" s="350"/>
      <c r="L81" s="350"/>
      <c r="M81" s="350"/>
      <c r="N81" s="350"/>
      <c r="O81" s="350"/>
      <c r="P81" s="350"/>
      <c r="Q81" s="350"/>
      <c r="R81" s="351"/>
    </row>
    <row r="82" spans="2:18" ht="12.75" customHeight="1" x14ac:dyDescent="0.15">
      <c r="B82" s="269" t="s">
        <v>933</v>
      </c>
      <c r="C82" s="79" t="s">
        <v>789</v>
      </c>
      <c r="D82" s="266" t="s">
        <v>934</v>
      </c>
      <c r="E82" s="266" t="s">
        <v>934</v>
      </c>
      <c r="F82" s="266" t="s">
        <v>934</v>
      </c>
      <c r="G82" s="266" t="s">
        <v>934</v>
      </c>
      <c r="H82" s="266" t="s">
        <v>934</v>
      </c>
      <c r="I82" s="266" t="s">
        <v>935</v>
      </c>
      <c r="J82" s="266" t="s">
        <v>934</v>
      </c>
      <c r="K82" s="266" t="s">
        <v>934</v>
      </c>
      <c r="L82" s="266" t="s">
        <v>934</v>
      </c>
      <c r="M82" s="266" t="s">
        <v>803</v>
      </c>
      <c r="N82" s="266" t="s">
        <v>934</v>
      </c>
      <c r="O82" s="266" t="s">
        <v>934</v>
      </c>
      <c r="P82" s="266" t="s">
        <v>934</v>
      </c>
      <c r="Q82" s="266" t="s">
        <v>934</v>
      </c>
      <c r="R82" s="266" t="s">
        <v>936</v>
      </c>
    </row>
    <row r="83" spans="2:18" ht="12.75" customHeight="1" x14ac:dyDescent="0.15">
      <c r="B83" s="269"/>
      <c r="C83" s="79" t="s">
        <v>790</v>
      </c>
      <c r="D83" s="267"/>
      <c r="E83" s="267"/>
      <c r="F83" s="267"/>
      <c r="G83" s="267"/>
      <c r="H83" s="267"/>
      <c r="I83" s="267"/>
      <c r="J83" s="267"/>
      <c r="K83" s="267"/>
      <c r="L83" s="267"/>
      <c r="M83" s="267"/>
      <c r="N83" s="267"/>
      <c r="O83" s="267"/>
      <c r="P83" s="267"/>
      <c r="Q83" s="267"/>
      <c r="R83" s="267"/>
    </row>
    <row r="84" spans="2:18" ht="12.75" customHeight="1" x14ac:dyDescent="0.15">
      <c r="B84" s="269"/>
      <c r="C84" s="79">
        <v>2020</v>
      </c>
      <c r="D84" s="267"/>
      <c r="E84" s="267"/>
      <c r="F84" s="267"/>
      <c r="G84" s="267"/>
      <c r="H84" s="267"/>
      <c r="I84" s="267"/>
      <c r="J84" s="267"/>
      <c r="K84" s="267"/>
      <c r="L84" s="267"/>
      <c r="M84" s="267"/>
      <c r="N84" s="267"/>
      <c r="O84" s="267"/>
      <c r="P84" s="267"/>
      <c r="Q84" s="267"/>
      <c r="R84" s="267"/>
    </row>
    <row r="85" spans="2:18" ht="12.75" customHeight="1" x14ac:dyDescent="0.15">
      <c r="B85" s="269"/>
      <c r="C85" s="79">
        <v>2021</v>
      </c>
      <c r="D85" s="267"/>
      <c r="E85" s="267"/>
      <c r="F85" s="267"/>
      <c r="G85" s="267"/>
      <c r="H85" s="267"/>
      <c r="I85" s="267"/>
      <c r="J85" s="267"/>
      <c r="K85" s="267"/>
      <c r="L85" s="267"/>
      <c r="M85" s="267"/>
      <c r="N85" s="267"/>
      <c r="O85" s="267"/>
      <c r="P85" s="267"/>
      <c r="Q85" s="267"/>
      <c r="R85" s="267"/>
    </row>
    <row r="86" spans="2:18" ht="12.75" customHeight="1" x14ac:dyDescent="0.15">
      <c r="B86" s="269"/>
      <c r="C86" s="79">
        <v>2022</v>
      </c>
      <c r="D86" s="267"/>
      <c r="E86" s="267"/>
      <c r="F86" s="267"/>
      <c r="G86" s="267"/>
      <c r="H86" s="267"/>
      <c r="I86" s="267"/>
      <c r="J86" s="267"/>
      <c r="K86" s="267"/>
      <c r="L86" s="267"/>
      <c r="M86" s="267"/>
      <c r="N86" s="267"/>
      <c r="O86" s="267"/>
      <c r="P86" s="267"/>
      <c r="Q86" s="267"/>
      <c r="R86" s="267"/>
    </row>
    <row r="87" spans="2:18" ht="12.75" customHeight="1" x14ac:dyDescent="0.15">
      <c r="B87" s="269"/>
      <c r="C87" s="79" t="s">
        <v>791</v>
      </c>
      <c r="D87" s="268"/>
      <c r="E87" s="268"/>
      <c r="F87" s="268"/>
      <c r="G87" s="268"/>
      <c r="H87" s="268"/>
      <c r="I87" s="268"/>
      <c r="J87" s="268"/>
      <c r="K87" s="268"/>
      <c r="L87" s="268"/>
      <c r="M87" s="268"/>
      <c r="N87" s="268"/>
      <c r="O87" s="268"/>
      <c r="P87" s="268"/>
      <c r="Q87" s="268"/>
      <c r="R87" s="268"/>
    </row>
    <row r="88" spans="2:18" ht="12.75" customHeight="1" x14ac:dyDescent="0.15">
      <c r="B88" s="269" t="s">
        <v>937</v>
      </c>
      <c r="C88" s="79" t="s">
        <v>789</v>
      </c>
      <c r="D88" s="275" t="s">
        <v>938</v>
      </c>
      <c r="E88" s="276"/>
      <c r="F88" s="276"/>
      <c r="G88" s="276"/>
      <c r="H88" s="276"/>
      <c r="I88" s="276"/>
      <c r="J88" s="276"/>
      <c r="K88" s="276"/>
      <c r="L88" s="276"/>
      <c r="M88" s="276"/>
      <c r="N88" s="276"/>
      <c r="O88" s="276"/>
      <c r="P88" s="276"/>
      <c r="Q88" s="276"/>
      <c r="R88" s="277"/>
    </row>
    <row r="89" spans="2:18" ht="12.75" customHeight="1" x14ac:dyDescent="0.15">
      <c r="B89" s="269"/>
      <c r="C89" s="79" t="s">
        <v>790</v>
      </c>
      <c r="D89" s="278"/>
      <c r="E89" s="301"/>
      <c r="F89" s="301"/>
      <c r="G89" s="301"/>
      <c r="H89" s="301"/>
      <c r="I89" s="301"/>
      <c r="J89" s="301"/>
      <c r="K89" s="301"/>
      <c r="L89" s="301"/>
      <c r="M89" s="301"/>
      <c r="N89" s="301"/>
      <c r="O89" s="301"/>
      <c r="P89" s="301"/>
      <c r="Q89" s="301"/>
      <c r="R89" s="280"/>
    </row>
    <row r="90" spans="2:18" ht="12.75" customHeight="1" x14ac:dyDescent="0.15">
      <c r="B90" s="269"/>
      <c r="C90" s="79">
        <v>2020</v>
      </c>
      <c r="D90" s="278"/>
      <c r="E90" s="301"/>
      <c r="F90" s="301"/>
      <c r="G90" s="301"/>
      <c r="H90" s="301"/>
      <c r="I90" s="301"/>
      <c r="J90" s="301"/>
      <c r="K90" s="301"/>
      <c r="L90" s="301"/>
      <c r="M90" s="301"/>
      <c r="N90" s="301"/>
      <c r="O90" s="301"/>
      <c r="P90" s="301"/>
      <c r="Q90" s="301"/>
      <c r="R90" s="280"/>
    </row>
    <row r="91" spans="2:18" ht="12.75" customHeight="1" x14ac:dyDescent="0.15">
      <c r="B91" s="269"/>
      <c r="C91" s="79">
        <v>2021</v>
      </c>
      <c r="D91" s="278"/>
      <c r="E91" s="301"/>
      <c r="F91" s="301"/>
      <c r="G91" s="301"/>
      <c r="H91" s="301"/>
      <c r="I91" s="301"/>
      <c r="J91" s="301"/>
      <c r="K91" s="301"/>
      <c r="L91" s="301"/>
      <c r="M91" s="301"/>
      <c r="N91" s="301"/>
      <c r="O91" s="301"/>
      <c r="P91" s="301"/>
      <c r="Q91" s="301"/>
      <c r="R91" s="280"/>
    </row>
    <row r="92" spans="2:18" ht="12.75" customHeight="1" x14ac:dyDescent="0.15">
      <c r="B92" s="269"/>
      <c r="C92" s="79">
        <v>2022</v>
      </c>
      <c r="D92" s="278"/>
      <c r="E92" s="301"/>
      <c r="F92" s="301"/>
      <c r="G92" s="301"/>
      <c r="H92" s="301"/>
      <c r="I92" s="301"/>
      <c r="J92" s="301"/>
      <c r="K92" s="301"/>
      <c r="L92" s="301"/>
      <c r="M92" s="301"/>
      <c r="N92" s="301"/>
      <c r="O92" s="301"/>
      <c r="P92" s="301"/>
      <c r="Q92" s="301"/>
      <c r="R92" s="280"/>
    </row>
    <row r="93" spans="2:18" ht="12.75" customHeight="1" x14ac:dyDescent="0.15">
      <c r="B93" s="269"/>
      <c r="C93" s="79" t="s">
        <v>791</v>
      </c>
      <c r="D93" s="278"/>
      <c r="E93" s="301"/>
      <c r="F93" s="301"/>
      <c r="G93" s="282"/>
      <c r="H93" s="282"/>
      <c r="I93" s="282"/>
      <c r="J93" s="282"/>
      <c r="K93" s="282"/>
      <c r="L93" s="282"/>
      <c r="M93" s="282"/>
      <c r="N93" s="282"/>
      <c r="O93" s="282"/>
      <c r="P93" s="282"/>
      <c r="Q93" s="282"/>
      <c r="R93" s="283"/>
    </row>
    <row r="94" spans="2:18" ht="12.75" customHeight="1" x14ac:dyDescent="0.15">
      <c r="B94" s="269" t="s">
        <v>939</v>
      </c>
      <c r="C94" s="79" t="s">
        <v>789</v>
      </c>
      <c r="D94" s="179" t="s">
        <v>940</v>
      </c>
      <c r="E94" s="179" t="s">
        <v>941</v>
      </c>
      <c r="F94" s="179" t="s">
        <v>942</v>
      </c>
      <c r="G94" s="331" t="s">
        <v>800</v>
      </c>
      <c r="H94" s="266" t="s">
        <v>800</v>
      </c>
      <c r="I94" s="266" t="s">
        <v>823</v>
      </c>
      <c r="J94" s="316">
        <v>1145870.45</v>
      </c>
      <c r="K94" s="316">
        <v>6.93</v>
      </c>
      <c r="L94" s="266" t="s">
        <v>927</v>
      </c>
      <c r="M94" s="263" t="s">
        <v>803</v>
      </c>
      <c r="N94" s="263" t="s">
        <v>856</v>
      </c>
      <c r="O94" s="263" t="s">
        <v>804</v>
      </c>
      <c r="P94" s="266" t="s">
        <v>943</v>
      </c>
      <c r="Q94" s="266" t="s">
        <v>943</v>
      </c>
      <c r="R94" s="266" t="s">
        <v>944</v>
      </c>
    </row>
    <row r="95" spans="2:18" ht="12.75" customHeight="1" x14ac:dyDescent="0.15">
      <c r="B95" s="269"/>
      <c r="C95" s="79" t="s">
        <v>790</v>
      </c>
      <c r="D95" s="179" t="s">
        <v>945</v>
      </c>
      <c r="E95" s="179" t="s">
        <v>941</v>
      </c>
      <c r="F95" s="179" t="s">
        <v>946</v>
      </c>
      <c r="G95" s="273"/>
      <c r="H95" s="267"/>
      <c r="I95" s="267"/>
      <c r="J95" s="332"/>
      <c r="K95" s="332"/>
      <c r="L95" s="267"/>
      <c r="M95" s="264"/>
      <c r="N95" s="264"/>
      <c r="O95" s="264"/>
      <c r="P95" s="267"/>
      <c r="Q95" s="267"/>
      <c r="R95" s="267"/>
    </row>
    <row r="96" spans="2:18" ht="12.75" customHeight="1" x14ac:dyDescent="0.15">
      <c r="B96" s="269"/>
      <c r="C96" s="79">
        <v>2020</v>
      </c>
      <c r="D96" s="179" t="s">
        <v>947</v>
      </c>
      <c r="E96" s="179" t="s">
        <v>941</v>
      </c>
      <c r="F96" s="179" t="s">
        <v>948</v>
      </c>
      <c r="G96" s="273"/>
      <c r="H96" s="267"/>
      <c r="I96" s="267"/>
      <c r="J96" s="332"/>
      <c r="K96" s="332"/>
      <c r="L96" s="267"/>
      <c r="M96" s="264"/>
      <c r="N96" s="264"/>
      <c r="O96" s="264"/>
      <c r="P96" s="267"/>
      <c r="Q96" s="267"/>
      <c r="R96" s="267"/>
    </row>
    <row r="97" spans="2:18" ht="12.75" customHeight="1" x14ac:dyDescent="0.15">
      <c r="B97" s="269"/>
      <c r="C97" s="79">
        <v>2021</v>
      </c>
      <c r="D97" s="179" t="s">
        <v>949</v>
      </c>
      <c r="E97" s="179" t="s">
        <v>941</v>
      </c>
      <c r="F97" s="179" t="s">
        <v>950</v>
      </c>
      <c r="G97" s="273"/>
      <c r="H97" s="267"/>
      <c r="I97" s="267"/>
      <c r="J97" s="332"/>
      <c r="K97" s="332"/>
      <c r="L97" s="267"/>
      <c r="M97" s="264"/>
      <c r="N97" s="264"/>
      <c r="O97" s="264"/>
      <c r="P97" s="267"/>
      <c r="Q97" s="267"/>
      <c r="R97" s="267"/>
    </row>
    <row r="98" spans="2:18" ht="12.75" customHeight="1" x14ac:dyDescent="0.15">
      <c r="B98" s="269"/>
      <c r="C98" s="79">
        <v>2022</v>
      </c>
      <c r="D98" s="179" t="s">
        <v>951</v>
      </c>
      <c r="E98" s="179" t="s">
        <v>941</v>
      </c>
      <c r="F98" s="179" t="s">
        <v>952</v>
      </c>
      <c r="G98" s="273"/>
      <c r="H98" s="267"/>
      <c r="I98" s="267"/>
      <c r="J98" s="332"/>
      <c r="K98" s="332"/>
      <c r="L98" s="267"/>
      <c r="M98" s="264"/>
      <c r="N98" s="264"/>
      <c r="O98" s="264"/>
      <c r="P98" s="267"/>
      <c r="Q98" s="267"/>
      <c r="R98" s="267"/>
    </row>
    <row r="99" spans="2:18" ht="14.25" customHeight="1" x14ac:dyDescent="0.15">
      <c r="B99" s="269"/>
      <c r="C99" s="79" t="s">
        <v>791</v>
      </c>
      <c r="D99" s="180" t="s">
        <v>953</v>
      </c>
      <c r="E99" s="180" t="s">
        <v>941</v>
      </c>
      <c r="F99" s="179" t="s">
        <v>954</v>
      </c>
      <c r="G99" s="274"/>
      <c r="H99" s="268"/>
      <c r="I99" s="268"/>
      <c r="J99" s="333"/>
      <c r="K99" s="333"/>
      <c r="L99" s="268"/>
      <c r="M99" s="265"/>
      <c r="N99" s="265"/>
      <c r="O99" s="265"/>
      <c r="P99" s="268"/>
      <c r="Q99" s="268"/>
      <c r="R99" s="268"/>
    </row>
  </sheetData>
  <mergeCells count="98">
    <mergeCell ref="M16:M21"/>
    <mergeCell ref="N16:N21"/>
    <mergeCell ref="B4:B9"/>
    <mergeCell ref="D4:R9"/>
    <mergeCell ref="B10:B15"/>
    <mergeCell ref="D10:R15"/>
    <mergeCell ref="B16:B21"/>
    <mergeCell ref="D16:D21"/>
    <mergeCell ref="E16:E21"/>
    <mergeCell ref="F16:F21"/>
    <mergeCell ref="G16:G21"/>
    <mergeCell ref="H16:H21"/>
    <mergeCell ref="B28:B33"/>
    <mergeCell ref="D28:R33"/>
    <mergeCell ref="O16:O21"/>
    <mergeCell ref="P16:P21"/>
    <mergeCell ref="Q16:Q21"/>
    <mergeCell ref="R16:R21"/>
    <mergeCell ref="B22:B27"/>
    <mergeCell ref="I22:I27"/>
    <mergeCell ref="J22:J27"/>
    <mergeCell ref="K22:K27"/>
    <mergeCell ref="L22:L27"/>
    <mergeCell ref="M22:M27"/>
    <mergeCell ref="I16:I21"/>
    <mergeCell ref="J16:J21"/>
    <mergeCell ref="K16:K21"/>
    <mergeCell ref="L16:L21"/>
    <mergeCell ref="N22:N27"/>
    <mergeCell ref="O22:O27"/>
    <mergeCell ref="P22:P27"/>
    <mergeCell ref="Q22:Q27"/>
    <mergeCell ref="R22:R27"/>
    <mergeCell ref="B52:B57"/>
    <mergeCell ref="D52:R57"/>
    <mergeCell ref="B34:B39"/>
    <mergeCell ref="D34:R39"/>
    <mergeCell ref="B40:B45"/>
    <mergeCell ref="I40:I45"/>
    <mergeCell ref="J40:J45"/>
    <mergeCell ref="K40:K45"/>
    <mergeCell ref="L40:L45"/>
    <mergeCell ref="M40:M45"/>
    <mergeCell ref="N40:N45"/>
    <mergeCell ref="O40:O45"/>
    <mergeCell ref="P40:P45"/>
    <mergeCell ref="Q40:Q45"/>
    <mergeCell ref="R40:R45"/>
    <mergeCell ref="B46:B51"/>
    <mergeCell ref="D46:R51"/>
    <mergeCell ref="B76:B81"/>
    <mergeCell ref="D76:R81"/>
    <mergeCell ref="B58:B63"/>
    <mergeCell ref="D58:R63"/>
    <mergeCell ref="B64:B69"/>
    <mergeCell ref="I64:I69"/>
    <mergeCell ref="J64:J69"/>
    <mergeCell ref="K64:K69"/>
    <mergeCell ref="L64:L69"/>
    <mergeCell ref="M64:M69"/>
    <mergeCell ref="N64:N69"/>
    <mergeCell ref="O64:O69"/>
    <mergeCell ref="P64:P69"/>
    <mergeCell ref="Q64:Q69"/>
    <mergeCell ref="R64:R69"/>
    <mergeCell ref="B70:B75"/>
    <mergeCell ref="D70:R75"/>
    <mergeCell ref="B88:B93"/>
    <mergeCell ref="D88:R93"/>
    <mergeCell ref="I82:I87"/>
    <mergeCell ref="J82:J87"/>
    <mergeCell ref="K82:K87"/>
    <mergeCell ref="L82:L87"/>
    <mergeCell ref="M82:M87"/>
    <mergeCell ref="N82:N87"/>
    <mergeCell ref="B82:B87"/>
    <mergeCell ref="D82:D87"/>
    <mergeCell ref="E82:E87"/>
    <mergeCell ref="F82:F87"/>
    <mergeCell ref="G82:G87"/>
    <mergeCell ref="H82:H87"/>
    <mergeCell ref="K94:K99"/>
    <mergeCell ref="O82:O87"/>
    <mergeCell ref="P82:P87"/>
    <mergeCell ref="Q82:Q87"/>
    <mergeCell ref="R82:R87"/>
    <mergeCell ref="R94:R99"/>
    <mergeCell ref="L94:L99"/>
    <mergeCell ref="M94:M99"/>
    <mergeCell ref="N94:N99"/>
    <mergeCell ref="O94:O99"/>
    <mergeCell ref="P94:P99"/>
    <mergeCell ref="Q94:Q99"/>
    <mergeCell ref="B94:B99"/>
    <mergeCell ref="G94:G99"/>
    <mergeCell ref="H94:H99"/>
    <mergeCell ref="I94:I99"/>
    <mergeCell ref="J94:J99"/>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388E9-D7DA-46EE-9518-1E9C7C874442}">
  <sheetPr>
    <tabColor theme="0" tint="-4.9989318521683403E-2"/>
  </sheetPr>
  <dimension ref="A1:R130"/>
  <sheetViews>
    <sheetView showGridLines="0" topLeftCell="A33" zoomScale="71" zoomScaleNormal="71" workbookViewId="0">
      <selection activeCell="D70" sqref="D70:R75"/>
    </sheetView>
  </sheetViews>
  <sheetFormatPr baseColWidth="10" defaultColWidth="9" defaultRowHeight="13" x14ac:dyDescent="0.15"/>
  <cols>
    <col min="1" max="1" width="9" style="14"/>
    <col min="2" max="2" width="20.6640625" style="14" customWidth="1"/>
    <col min="3" max="3" width="17.5" style="14" customWidth="1"/>
    <col min="4" max="8" width="15.6640625" style="14" customWidth="1"/>
    <col min="9" max="9" width="22.5" style="14" customWidth="1"/>
    <col min="10" max="12" width="15.6640625" style="14" customWidth="1"/>
    <col min="13" max="13" width="12" style="14" customWidth="1"/>
    <col min="14" max="16" width="15.6640625" style="14" customWidth="1"/>
    <col min="17" max="17" width="12.6640625" style="14" customWidth="1"/>
    <col min="18" max="18" width="45.6640625" style="14" customWidth="1"/>
    <col min="19" max="16384" width="9" style="14"/>
  </cols>
  <sheetData>
    <row r="1" spans="1:18" s="95" customFormat="1" ht="14" x14ac:dyDescent="0.15">
      <c r="A1" s="12" t="s">
        <v>955</v>
      </c>
    </row>
    <row r="2" spans="1:18" ht="35.25" customHeight="1" x14ac:dyDescent="0.15">
      <c r="A2" s="315"/>
      <c r="B2" s="315"/>
      <c r="C2" s="315"/>
      <c r="D2" s="315"/>
      <c r="E2" s="315"/>
      <c r="F2" s="96"/>
      <c r="G2" s="96"/>
      <c r="H2" s="96"/>
      <c r="I2" s="96"/>
      <c r="J2" s="96"/>
      <c r="K2" s="96"/>
      <c r="L2" s="96"/>
      <c r="M2" s="96"/>
      <c r="N2" s="96"/>
      <c r="O2" s="96"/>
      <c r="P2" s="96"/>
      <c r="Q2" s="96"/>
      <c r="R2" s="96"/>
    </row>
    <row r="3" spans="1:18" ht="75" customHeight="1" x14ac:dyDescent="0.15">
      <c r="B3" s="44" t="s">
        <v>773</v>
      </c>
      <c r="C3" s="44" t="s">
        <v>466</v>
      </c>
      <c r="D3" s="128" t="s">
        <v>774</v>
      </c>
      <c r="E3" s="128" t="s">
        <v>775</v>
      </c>
      <c r="F3" s="128" t="s">
        <v>776</v>
      </c>
      <c r="G3" s="128" t="s">
        <v>777</v>
      </c>
      <c r="H3" s="128" t="s">
        <v>778</v>
      </c>
      <c r="I3" s="128" t="s">
        <v>779</v>
      </c>
      <c r="J3" s="128" t="s">
        <v>780</v>
      </c>
      <c r="K3" s="128" t="s">
        <v>781</v>
      </c>
      <c r="L3" s="128" t="s">
        <v>782</v>
      </c>
      <c r="M3" s="128" t="s">
        <v>783</v>
      </c>
      <c r="N3" s="128" t="s">
        <v>784</v>
      </c>
      <c r="O3" s="128" t="s">
        <v>785</v>
      </c>
      <c r="P3" s="128" t="s">
        <v>786</v>
      </c>
      <c r="Q3" s="128" t="s">
        <v>787</v>
      </c>
      <c r="R3" s="128" t="s">
        <v>236</v>
      </c>
    </row>
    <row r="4" spans="1:18" ht="12.75" customHeight="1" x14ac:dyDescent="0.15">
      <c r="B4" s="247" t="s">
        <v>956</v>
      </c>
      <c r="C4" s="24" t="s">
        <v>789</v>
      </c>
      <c r="D4" s="275" t="s">
        <v>1152</v>
      </c>
      <c r="E4" s="276"/>
      <c r="F4" s="276"/>
      <c r="G4" s="276"/>
      <c r="H4" s="276"/>
      <c r="I4" s="276"/>
      <c r="J4" s="276"/>
      <c r="K4" s="276"/>
      <c r="L4" s="276"/>
      <c r="M4" s="276"/>
      <c r="N4" s="276"/>
      <c r="O4" s="276"/>
      <c r="P4" s="365"/>
      <c r="Q4" s="365"/>
      <c r="R4" s="366"/>
    </row>
    <row r="5" spans="1:18" ht="14" x14ac:dyDescent="0.15">
      <c r="B5" s="247"/>
      <c r="C5" s="24" t="s">
        <v>790</v>
      </c>
      <c r="D5" s="278"/>
      <c r="E5" s="301"/>
      <c r="F5" s="301"/>
      <c r="G5" s="301"/>
      <c r="H5" s="301"/>
      <c r="I5" s="301"/>
      <c r="J5" s="301"/>
      <c r="K5" s="301"/>
      <c r="L5" s="301"/>
      <c r="M5" s="301"/>
      <c r="N5" s="301"/>
      <c r="O5" s="301"/>
      <c r="P5" s="368"/>
      <c r="Q5" s="368"/>
      <c r="R5" s="369"/>
    </row>
    <row r="6" spans="1:18" x14ac:dyDescent="0.15">
      <c r="B6" s="247"/>
      <c r="C6" s="24">
        <v>2020</v>
      </c>
      <c r="D6" s="278"/>
      <c r="E6" s="301"/>
      <c r="F6" s="301"/>
      <c r="G6" s="301"/>
      <c r="H6" s="301"/>
      <c r="I6" s="301"/>
      <c r="J6" s="301"/>
      <c r="K6" s="301"/>
      <c r="L6" s="301"/>
      <c r="M6" s="301"/>
      <c r="N6" s="301"/>
      <c r="O6" s="301"/>
      <c r="P6" s="368"/>
      <c r="Q6" s="368"/>
      <c r="R6" s="369"/>
    </row>
    <row r="7" spans="1:18" x14ac:dyDescent="0.15">
      <c r="B7" s="247"/>
      <c r="C7" s="24">
        <v>2021</v>
      </c>
      <c r="D7" s="278"/>
      <c r="E7" s="301"/>
      <c r="F7" s="301"/>
      <c r="G7" s="301"/>
      <c r="H7" s="301"/>
      <c r="I7" s="301"/>
      <c r="J7" s="301"/>
      <c r="K7" s="301"/>
      <c r="L7" s="301"/>
      <c r="M7" s="301"/>
      <c r="N7" s="301"/>
      <c r="O7" s="301"/>
      <c r="P7" s="368"/>
      <c r="Q7" s="368"/>
      <c r="R7" s="369"/>
    </row>
    <row r="8" spans="1:18" x14ac:dyDescent="0.15">
      <c r="B8" s="247"/>
      <c r="C8" s="24">
        <v>2022</v>
      </c>
      <c r="D8" s="278"/>
      <c r="E8" s="301"/>
      <c r="F8" s="301"/>
      <c r="G8" s="301"/>
      <c r="H8" s="301"/>
      <c r="I8" s="301"/>
      <c r="J8" s="301"/>
      <c r="K8" s="301"/>
      <c r="L8" s="301"/>
      <c r="M8" s="301"/>
      <c r="N8" s="301"/>
      <c r="O8" s="301"/>
      <c r="P8" s="368"/>
      <c r="Q8" s="368"/>
      <c r="R8" s="369"/>
    </row>
    <row r="9" spans="1:18" ht="28" x14ac:dyDescent="0.15">
      <c r="B9" s="247"/>
      <c r="C9" s="24" t="s">
        <v>791</v>
      </c>
      <c r="D9" s="281"/>
      <c r="E9" s="282"/>
      <c r="F9" s="282"/>
      <c r="G9" s="282"/>
      <c r="H9" s="282"/>
      <c r="I9" s="282"/>
      <c r="J9" s="282"/>
      <c r="K9" s="282"/>
      <c r="L9" s="282"/>
      <c r="M9" s="282"/>
      <c r="N9" s="282"/>
      <c r="O9" s="282"/>
      <c r="P9" s="371"/>
      <c r="Q9" s="371"/>
      <c r="R9" s="372"/>
    </row>
    <row r="10" spans="1:18" ht="12.75" customHeight="1" x14ac:dyDescent="0.15">
      <c r="B10" s="247" t="s">
        <v>957</v>
      </c>
      <c r="C10" s="24" t="s">
        <v>789</v>
      </c>
      <c r="D10" s="86">
        <v>1000000</v>
      </c>
      <c r="E10" s="86">
        <v>0</v>
      </c>
      <c r="F10" s="86">
        <v>1000000</v>
      </c>
      <c r="G10" s="266" t="s">
        <v>958</v>
      </c>
      <c r="H10" s="266" t="s">
        <v>958</v>
      </c>
      <c r="I10" s="266" t="s">
        <v>823</v>
      </c>
      <c r="J10" s="316">
        <v>872292.38</v>
      </c>
      <c r="K10" s="316">
        <v>0.27</v>
      </c>
      <c r="L10" s="266" t="s">
        <v>802</v>
      </c>
      <c r="M10" s="266" t="s">
        <v>803</v>
      </c>
      <c r="N10" s="266" t="s">
        <v>856</v>
      </c>
      <c r="O10" s="266" t="s">
        <v>959</v>
      </c>
      <c r="P10" s="266" t="s">
        <v>896</v>
      </c>
      <c r="Q10" s="266" t="s">
        <v>858</v>
      </c>
      <c r="R10" s="266" t="s">
        <v>1105</v>
      </c>
    </row>
    <row r="11" spans="1:18" ht="12.75" customHeight="1" x14ac:dyDescent="0.15">
      <c r="B11" s="247"/>
      <c r="C11" s="24" t="s">
        <v>790</v>
      </c>
      <c r="D11" s="86">
        <v>902447</v>
      </c>
      <c r="E11" s="86">
        <v>0</v>
      </c>
      <c r="F11" s="86">
        <v>902447</v>
      </c>
      <c r="G11" s="267"/>
      <c r="H11" s="267"/>
      <c r="I11" s="267"/>
      <c r="J11" s="332"/>
      <c r="K11" s="332"/>
      <c r="L11" s="267"/>
      <c r="M11" s="267"/>
      <c r="N11" s="267"/>
      <c r="O11" s="267"/>
      <c r="P11" s="267"/>
      <c r="Q11" s="267"/>
      <c r="R11" s="267"/>
    </row>
    <row r="12" spans="1:18" ht="12.75" customHeight="1" x14ac:dyDescent="0.15">
      <c r="B12" s="247"/>
      <c r="C12" s="24">
        <v>2020</v>
      </c>
      <c r="D12" s="86">
        <v>2600000</v>
      </c>
      <c r="E12" s="86">
        <v>0</v>
      </c>
      <c r="F12" s="86">
        <v>2600000</v>
      </c>
      <c r="G12" s="267"/>
      <c r="H12" s="267"/>
      <c r="I12" s="267"/>
      <c r="J12" s="332"/>
      <c r="K12" s="332"/>
      <c r="L12" s="267"/>
      <c r="M12" s="267"/>
      <c r="N12" s="267"/>
      <c r="O12" s="267"/>
      <c r="P12" s="267"/>
      <c r="Q12" s="267"/>
      <c r="R12" s="267"/>
    </row>
    <row r="13" spans="1:18" ht="12.75" customHeight="1" x14ac:dyDescent="0.15">
      <c r="B13" s="247"/>
      <c r="C13" s="24">
        <v>2021</v>
      </c>
      <c r="D13" s="86">
        <v>2600000</v>
      </c>
      <c r="E13" s="86">
        <v>0</v>
      </c>
      <c r="F13" s="86">
        <v>2600000</v>
      </c>
      <c r="G13" s="267"/>
      <c r="H13" s="267"/>
      <c r="I13" s="267"/>
      <c r="J13" s="264"/>
      <c r="K13" s="264"/>
      <c r="L13" s="267"/>
      <c r="M13" s="267"/>
      <c r="N13" s="267"/>
      <c r="O13" s="267"/>
      <c r="P13" s="267"/>
      <c r="Q13" s="267"/>
      <c r="R13" s="267"/>
    </row>
    <row r="14" spans="1:18" ht="12.75" customHeight="1" x14ac:dyDescent="0.15">
      <c r="B14" s="247"/>
      <c r="C14" s="24">
        <v>2022</v>
      </c>
      <c r="D14" s="86">
        <v>2600000</v>
      </c>
      <c r="E14" s="86">
        <v>0</v>
      </c>
      <c r="F14" s="86">
        <v>2600000</v>
      </c>
      <c r="G14" s="267"/>
      <c r="H14" s="267"/>
      <c r="I14" s="267"/>
      <c r="J14" s="264"/>
      <c r="K14" s="264"/>
      <c r="L14" s="267"/>
      <c r="M14" s="267"/>
      <c r="N14" s="267"/>
      <c r="O14" s="267"/>
      <c r="P14" s="267"/>
      <c r="Q14" s="267"/>
      <c r="R14" s="267"/>
    </row>
    <row r="15" spans="1:18" ht="25.5" customHeight="1" x14ac:dyDescent="0.15">
      <c r="B15" s="247"/>
      <c r="C15" s="24" t="s">
        <v>791</v>
      </c>
      <c r="D15" s="86">
        <f>SUM(D12:D14)</f>
        <v>7800000</v>
      </c>
      <c r="E15" s="86">
        <v>0</v>
      </c>
      <c r="F15" s="86">
        <f>SUM(F12:F14)</f>
        <v>7800000</v>
      </c>
      <c r="G15" s="268"/>
      <c r="H15" s="268"/>
      <c r="I15" s="268"/>
      <c r="J15" s="265"/>
      <c r="K15" s="265"/>
      <c r="L15" s="268"/>
      <c r="M15" s="268"/>
      <c r="N15" s="268"/>
      <c r="O15" s="268"/>
      <c r="P15" s="268"/>
      <c r="Q15" s="268"/>
      <c r="R15" s="268"/>
    </row>
    <row r="16" spans="1:18" ht="12.75" customHeight="1" x14ac:dyDescent="0.15">
      <c r="B16" s="247" t="s">
        <v>960</v>
      </c>
      <c r="C16" s="24" t="s">
        <v>789</v>
      </c>
      <c r="D16" s="343" t="s">
        <v>1161</v>
      </c>
      <c r="E16" s="383"/>
      <c r="F16" s="383"/>
      <c r="G16" s="383"/>
      <c r="H16" s="383"/>
      <c r="I16" s="383"/>
      <c r="J16" s="383"/>
      <c r="K16" s="383"/>
      <c r="L16" s="383"/>
      <c r="M16" s="383"/>
      <c r="N16" s="383"/>
      <c r="O16" s="383"/>
      <c r="P16" s="383"/>
      <c r="Q16" s="383"/>
      <c r="R16" s="384"/>
    </row>
    <row r="17" spans="2:18" ht="14" x14ac:dyDescent="0.15">
      <c r="B17" s="247"/>
      <c r="C17" s="24" t="s">
        <v>790</v>
      </c>
      <c r="D17" s="385"/>
      <c r="E17" s="386"/>
      <c r="F17" s="386"/>
      <c r="G17" s="386"/>
      <c r="H17" s="386"/>
      <c r="I17" s="386"/>
      <c r="J17" s="386"/>
      <c r="K17" s="386"/>
      <c r="L17" s="386"/>
      <c r="M17" s="386"/>
      <c r="N17" s="386"/>
      <c r="O17" s="386"/>
      <c r="P17" s="386"/>
      <c r="Q17" s="386"/>
      <c r="R17" s="387"/>
    </row>
    <row r="18" spans="2:18" x14ac:dyDescent="0.15">
      <c r="B18" s="247"/>
      <c r="C18" s="24">
        <v>2020</v>
      </c>
      <c r="D18" s="385"/>
      <c r="E18" s="386"/>
      <c r="F18" s="386"/>
      <c r="G18" s="386"/>
      <c r="H18" s="386"/>
      <c r="I18" s="386"/>
      <c r="J18" s="386"/>
      <c r="K18" s="386"/>
      <c r="L18" s="386"/>
      <c r="M18" s="386"/>
      <c r="N18" s="386"/>
      <c r="O18" s="386"/>
      <c r="P18" s="386"/>
      <c r="Q18" s="386"/>
      <c r="R18" s="387"/>
    </row>
    <row r="19" spans="2:18" x14ac:dyDescent="0.15">
      <c r="B19" s="247"/>
      <c r="C19" s="24">
        <v>2021</v>
      </c>
      <c r="D19" s="385"/>
      <c r="E19" s="386"/>
      <c r="F19" s="386"/>
      <c r="G19" s="386"/>
      <c r="H19" s="386"/>
      <c r="I19" s="386"/>
      <c r="J19" s="386"/>
      <c r="K19" s="386"/>
      <c r="L19" s="386"/>
      <c r="M19" s="386"/>
      <c r="N19" s="386"/>
      <c r="O19" s="386"/>
      <c r="P19" s="386"/>
      <c r="Q19" s="386"/>
      <c r="R19" s="387"/>
    </row>
    <row r="20" spans="2:18" x14ac:dyDescent="0.15">
      <c r="B20" s="247"/>
      <c r="C20" s="24">
        <v>2022</v>
      </c>
      <c r="D20" s="385"/>
      <c r="E20" s="386"/>
      <c r="F20" s="386"/>
      <c r="G20" s="386"/>
      <c r="H20" s="386"/>
      <c r="I20" s="386"/>
      <c r="J20" s="386"/>
      <c r="K20" s="386"/>
      <c r="L20" s="386"/>
      <c r="M20" s="386"/>
      <c r="N20" s="386"/>
      <c r="O20" s="386"/>
      <c r="P20" s="386"/>
      <c r="Q20" s="386"/>
      <c r="R20" s="387"/>
    </row>
    <row r="21" spans="2:18" ht="28" x14ac:dyDescent="0.15">
      <c r="B21" s="247"/>
      <c r="C21" s="24" t="s">
        <v>791</v>
      </c>
      <c r="D21" s="388"/>
      <c r="E21" s="389"/>
      <c r="F21" s="389"/>
      <c r="G21" s="389"/>
      <c r="H21" s="389"/>
      <c r="I21" s="389"/>
      <c r="J21" s="389"/>
      <c r="K21" s="389"/>
      <c r="L21" s="389"/>
      <c r="M21" s="389"/>
      <c r="N21" s="389"/>
      <c r="O21" s="389"/>
      <c r="P21" s="389"/>
      <c r="Q21" s="389"/>
      <c r="R21" s="390"/>
    </row>
    <row r="22" spans="2:18" ht="12.75" customHeight="1" x14ac:dyDescent="0.15">
      <c r="B22" s="247" t="s">
        <v>961</v>
      </c>
      <c r="C22" s="24" t="s">
        <v>789</v>
      </c>
      <c r="D22" s="254" t="s">
        <v>1153</v>
      </c>
      <c r="E22" s="255"/>
      <c r="F22" s="255"/>
      <c r="G22" s="255"/>
      <c r="H22" s="255"/>
      <c r="I22" s="255"/>
      <c r="J22" s="255"/>
      <c r="K22" s="255"/>
      <c r="L22" s="255"/>
      <c r="M22" s="255"/>
      <c r="N22" s="255"/>
      <c r="O22" s="255"/>
      <c r="P22" s="374"/>
      <c r="Q22" s="374"/>
      <c r="R22" s="375"/>
    </row>
    <row r="23" spans="2:18" ht="14" x14ac:dyDescent="0.15">
      <c r="B23" s="247"/>
      <c r="C23" s="24" t="s">
        <v>790</v>
      </c>
      <c r="D23" s="257"/>
      <c r="E23" s="373"/>
      <c r="F23" s="373"/>
      <c r="G23" s="373"/>
      <c r="H23" s="373"/>
      <c r="I23" s="373"/>
      <c r="J23" s="373"/>
      <c r="K23" s="373"/>
      <c r="L23" s="373"/>
      <c r="M23" s="373"/>
      <c r="N23" s="373"/>
      <c r="O23" s="373"/>
      <c r="P23" s="376"/>
      <c r="Q23" s="376"/>
      <c r="R23" s="377"/>
    </row>
    <row r="24" spans="2:18" x14ac:dyDescent="0.15">
      <c r="B24" s="247"/>
      <c r="C24" s="24">
        <v>2020</v>
      </c>
      <c r="D24" s="257"/>
      <c r="E24" s="373"/>
      <c r="F24" s="373"/>
      <c r="G24" s="373"/>
      <c r="H24" s="373"/>
      <c r="I24" s="373"/>
      <c r="J24" s="373"/>
      <c r="K24" s="373"/>
      <c r="L24" s="373"/>
      <c r="M24" s="373"/>
      <c r="N24" s="373"/>
      <c r="O24" s="373"/>
      <c r="P24" s="376"/>
      <c r="Q24" s="376"/>
      <c r="R24" s="377"/>
    </row>
    <row r="25" spans="2:18" x14ac:dyDescent="0.15">
      <c r="B25" s="247"/>
      <c r="C25" s="24">
        <v>2021</v>
      </c>
      <c r="D25" s="257"/>
      <c r="E25" s="373"/>
      <c r="F25" s="373"/>
      <c r="G25" s="373"/>
      <c r="H25" s="373"/>
      <c r="I25" s="373"/>
      <c r="J25" s="373"/>
      <c r="K25" s="373"/>
      <c r="L25" s="373"/>
      <c r="M25" s="373"/>
      <c r="N25" s="373"/>
      <c r="O25" s="373"/>
      <c r="P25" s="376"/>
      <c r="Q25" s="376"/>
      <c r="R25" s="377"/>
    </row>
    <row r="26" spans="2:18" x14ac:dyDescent="0.15">
      <c r="B26" s="247"/>
      <c r="C26" s="24">
        <v>2022</v>
      </c>
      <c r="D26" s="257"/>
      <c r="E26" s="373"/>
      <c r="F26" s="373"/>
      <c r="G26" s="373"/>
      <c r="H26" s="373"/>
      <c r="I26" s="373"/>
      <c r="J26" s="373"/>
      <c r="K26" s="373"/>
      <c r="L26" s="373"/>
      <c r="M26" s="373"/>
      <c r="N26" s="373"/>
      <c r="O26" s="373"/>
      <c r="P26" s="376"/>
      <c r="Q26" s="376"/>
      <c r="R26" s="377"/>
    </row>
    <row r="27" spans="2:18" ht="28" x14ac:dyDescent="0.15">
      <c r="B27" s="247"/>
      <c r="C27" s="24" t="s">
        <v>791</v>
      </c>
      <c r="D27" s="260"/>
      <c r="E27" s="261"/>
      <c r="F27" s="261"/>
      <c r="G27" s="261"/>
      <c r="H27" s="261"/>
      <c r="I27" s="261"/>
      <c r="J27" s="261"/>
      <c r="K27" s="261"/>
      <c r="L27" s="261"/>
      <c r="M27" s="261"/>
      <c r="N27" s="261"/>
      <c r="O27" s="261"/>
      <c r="P27" s="378"/>
      <c r="Q27" s="378"/>
      <c r="R27" s="379"/>
    </row>
    <row r="28" spans="2:18" ht="12.75" customHeight="1" x14ac:dyDescent="0.15">
      <c r="B28" s="247" t="s">
        <v>962</v>
      </c>
      <c r="C28" s="24" t="s">
        <v>789</v>
      </c>
      <c r="D28" s="254" t="s">
        <v>1130</v>
      </c>
      <c r="E28" s="255"/>
      <c r="F28" s="255"/>
      <c r="G28" s="255"/>
      <c r="H28" s="255"/>
      <c r="I28" s="255"/>
      <c r="J28" s="255"/>
      <c r="K28" s="255"/>
      <c r="L28" s="255"/>
      <c r="M28" s="255"/>
      <c r="N28" s="255"/>
      <c r="O28" s="255"/>
      <c r="P28" s="374"/>
      <c r="Q28" s="374"/>
      <c r="R28" s="375"/>
    </row>
    <row r="29" spans="2:18" ht="14" x14ac:dyDescent="0.15">
      <c r="B29" s="247"/>
      <c r="C29" s="24" t="s">
        <v>790</v>
      </c>
      <c r="D29" s="257"/>
      <c r="E29" s="373"/>
      <c r="F29" s="373"/>
      <c r="G29" s="373"/>
      <c r="H29" s="373"/>
      <c r="I29" s="373"/>
      <c r="J29" s="373"/>
      <c r="K29" s="373"/>
      <c r="L29" s="373"/>
      <c r="M29" s="373"/>
      <c r="N29" s="373"/>
      <c r="O29" s="373"/>
      <c r="P29" s="376"/>
      <c r="Q29" s="376"/>
      <c r="R29" s="377"/>
    </row>
    <row r="30" spans="2:18" x14ac:dyDescent="0.15">
      <c r="B30" s="247"/>
      <c r="C30" s="24">
        <v>2020</v>
      </c>
      <c r="D30" s="257"/>
      <c r="E30" s="373"/>
      <c r="F30" s="373"/>
      <c r="G30" s="373"/>
      <c r="H30" s="373"/>
      <c r="I30" s="373"/>
      <c r="J30" s="373"/>
      <c r="K30" s="373"/>
      <c r="L30" s="373"/>
      <c r="M30" s="373"/>
      <c r="N30" s="373"/>
      <c r="O30" s="373"/>
      <c r="P30" s="376"/>
      <c r="Q30" s="376"/>
      <c r="R30" s="377"/>
    </row>
    <row r="31" spans="2:18" x14ac:dyDescent="0.15">
      <c r="B31" s="247"/>
      <c r="C31" s="24">
        <v>2021</v>
      </c>
      <c r="D31" s="257"/>
      <c r="E31" s="373"/>
      <c r="F31" s="373"/>
      <c r="G31" s="373"/>
      <c r="H31" s="373"/>
      <c r="I31" s="373"/>
      <c r="J31" s="373"/>
      <c r="K31" s="373"/>
      <c r="L31" s="373"/>
      <c r="M31" s="373"/>
      <c r="N31" s="373"/>
      <c r="O31" s="373"/>
      <c r="P31" s="376"/>
      <c r="Q31" s="376"/>
      <c r="R31" s="377"/>
    </row>
    <row r="32" spans="2:18" x14ac:dyDescent="0.15">
      <c r="B32" s="247"/>
      <c r="C32" s="24">
        <v>2022</v>
      </c>
      <c r="D32" s="257"/>
      <c r="E32" s="373"/>
      <c r="F32" s="373"/>
      <c r="G32" s="373"/>
      <c r="H32" s="373"/>
      <c r="I32" s="373"/>
      <c r="J32" s="373"/>
      <c r="K32" s="373"/>
      <c r="L32" s="373"/>
      <c r="M32" s="373"/>
      <c r="N32" s="373"/>
      <c r="O32" s="373"/>
      <c r="P32" s="376"/>
      <c r="Q32" s="376"/>
      <c r="R32" s="377"/>
    </row>
    <row r="33" spans="2:18" ht="28" x14ac:dyDescent="0.15">
      <c r="B33" s="247"/>
      <c r="C33" s="24" t="s">
        <v>791</v>
      </c>
      <c r="D33" s="260"/>
      <c r="E33" s="261"/>
      <c r="F33" s="261"/>
      <c r="G33" s="261"/>
      <c r="H33" s="261"/>
      <c r="I33" s="261"/>
      <c r="J33" s="261"/>
      <c r="K33" s="261"/>
      <c r="L33" s="261"/>
      <c r="M33" s="261"/>
      <c r="N33" s="261"/>
      <c r="O33" s="261"/>
      <c r="P33" s="378"/>
      <c r="Q33" s="378"/>
      <c r="R33" s="379"/>
    </row>
    <row r="34" spans="2:18" ht="12.75" customHeight="1" x14ac:dyDescent="0.15">
      <c r="B34" s="247" t="s">
        <v>963</v>
      </c>
      <c r="C34" s="24" t="s">
        <v>789</v>
      </c>
      <c r="D34" s="229" t="s">
        <v>934</v>
      </c>
      <c r="E34" s="229" t="s">
        <v>934</v>
      </c>
      <c r="F34" s="229" t="s">
        <v>934</v>
      </c>
      <c r="G34" s="229" t="s">
        <v>934</v>
      </c>
      <c r="H34" s="229" t="s">
        <v>934</v>
      </c>
      <c r="I34" s="229" t="s">
        <v>668</v>
      </c>
      <c r="J34" s="229" t="s">
        <v>934</v>
      </c>
      <c r="K34" s="229" t="s">
        <v>934</v>
      </c>
      <c r="L34" s="229" t="s">
        <v>964</v>
      </c>
      <c r="M34" s="229" t="s">
        <v>803</v>
      </c>
      <c r="N34" s="229" t="s">
        <v>965</v>
      </c>
      <c r="O34" s="229" t="s">
        <v>934</v>
      </c>
      <c r="P34" s="229" t="s">
        <v>857</v>
      </c>
      <c r="Q34" s="229" t="s">
        <v>815</v>
      </c>
      <c r="R34" s="229" t="s">
        <v>966</v>
      </c>
    </row>
    <row r="35" spans="2:18" ht="12.75" customHeight="1" x14ac:dyDescent="0.15">
      <c r="B35" s="247"/>
      <c r="C35" s="24" t="s">
        <v>790</v>
      </c>
      <c r="D35" s="230"/>
      <c r="E35" s="230"/>
      <c r="F35" s="230"/>
      <c r="G35" s="230"/>
      <c r="H35" s="230"/>
      <c r="I35" s="230"/>
      <c r="J35" s="230"/>
      <c r="K35" s="230"/>
      <c r="L35" s="230"/>
      <c r="M35" s="230"/>
      <c r="N35" s="230"/>
      <c r="O35" s="230"/>
      <c r="P35" s="230"/>
      <c r="Q35" s="230"/>
      <c r="R35" s="230"/>
    </row>
    <row r="36" spans="2:18" ht="12.75" customHeight="1" x14ac:dyDescent="0.15">
      <c r="B36" s="247"/>
      <c r="C36" s="24">
        <v>2020</v>
      </c>
      <c r="D36" s="230"/>
      <c r="E36" s="230"/>
      <c r="F36" s="230"/>
      <c r="G36" s="230"/>
      <c r="H36" s="230"/>
      <c r="I36" s="230"/>
      <c r="J36" s="230"/>
      <c r="K36" s="230"/>
      <c r="L36" s="230"/>
      <c r="M36" s="230"/>
      <c r="N36" s="230"/>
      <c r="O36" s="230"/>
      <c r="P36" s="230"/>
      <c r="Q36" s="230"/>
      <c r="R36" s="230"/>
    </row>
    <row r="37" spans="2:18" ht="12.75" customHeight="1" x14ac:dyDescent="0.15">
      <c r="B37" s="247"/>
      <c r="C37" s="24">
        <v>2021</v>
      </c>
      <c r="D37" s="230"/>
      <c r="E37" s="230"/>
      <c r="F37" s="230"/>
      <c r="G37" s="230"/>
      <c r="H37" s="230"/>
      <c r="I37" s="230"/>
      <c r="J37" s="230"/>
      <c r="K37" s="230"/>
      <c r="L37" s="230"/>
      <c r="M37" s="230"/>
      <c r="N37" s="230"/>
      <c r="O37" s="230"/>
      <c r="P37" s="230"/>
      <c r="Q37" s="230"/>
      <c r="R37" s="230"/>
    </row>
    <row r="38" spans="2:18" ht="12.75" customHeight="1" x14ac:dyDescent="0.15">
      <c r="B38" s="247"/>
      <c r="C38" s="24">
        <v>2022</v>
      </c>
      <c r="D38" s="230"/>
      <c r="E38" s="230"/>
      <c r="F38" s="230"/>
      <c r="G38" s="230"/>
      <c r="H38" s="230"/>
      <c r="I38" s="230"/>
      <c r="J38" s="230"/>
      <c r="K38" s="230"/>
      <c r="L38" s="230"/>
      <c r="M38" s="230"/>
      <c r="N38" s="230"/>
      <c r="O38" s="230"/>
      <c r="P38" s="230"/>
      <c r="Q38" s="230"/>
      <c r="R38" s="230"/>
    </row>
    <row r="39" spans="2:18" ht="12.75" customHeight="1" x14ac:dyDescent="0.15">
      <c r="B39" s="247"/>
      <c r="C39" s="24" t="s">
        <v>791</v>
      </c>
      <c r="D39" s="231"/>
      <c r="E39" s="231"/>
      <c r="F39" s="231"/>
      <c r="G39" s="231"/>
      <c r="H39" s="231"/>
      <c r="I39" s="231"/>
      <c r="J39" s="231"/>
      <c r="K39" s="231"/>
      <c r="L39" s="231"/>
      <c r="M39" s="231"/>
      <c r="N39" s="231"/>
      <c r="O39" s="231"/>
      <c r="P39" s="231"/>
      <c r="Q39" s="231"/>
      <c r="R39" s="231"/>
    </row>
    <row r="40" spans="2:18" ht="12.75" customHeight="1" x14ac:dyDescent="0.15">
      <c r="B40" s="247" t="s">
        <v>967</v>
      </c>
      <c r="C40" s="24" t="s">
        <v>789</v>
      </c>
      <c r="D40" s="254" t="s">
        <v>968</v>
      </c>
      <c r="E40" s="255"/>
      <c r="F40" s="255"/>
      <c r="G40" s="255"/>
      <c r="H40" s="255"/>
      <c r="I40" s="255"/>
      <c r="J40" s="255"/>
      <c r="K40" s="255"/>
      <c r="L40" s="255"/>
      <c r="M40" s="255"/>
      <c r="N40" s="255"/>
      <c r="O40" s="255"/>
      <c r="P40" s="255"/>
      <c r="Q40" s="255"/>
      <c r="R40" s="256"/>
    </row>
    <row r="41" spans="2:18" ht="14" x14ac:dyDescent="0.15">
      <c r="B41" s="247"/>
      <c r="C41" s="24" t="s">
        <v>790</v>
      </c>
      <c r="D41" s="257"/>
      <c r="E41" s="373"/>
      <c r="F41" s="373"/>
      <c r="G41" s="373"/>
      <c r="H41" s="373"/>
      <c r="I41" s="373"/>
      <c r="J41" s="373"/>
      <c r="K41" s="373"/>
      <c r="L41" s="373"/>
      <c r="M41" s="373"/>
      <c r="N41" s="373"/>
      <c r="O41" s="373"/>
      <c r="P41" s="373"/>
      <c r="Q41" s="373"/>
      <c r="R41" s="259"/>
    </row>
    <row r="42" spans="2:18" x14ac:dyDescent="0.15">
      <c r="B42" s="247"/>
      <c r="C42" s="24">
        <v>2020</v>
      </c>
      <c r="D42" s="257"/>
      <c r="E42" s="373"/>
      <c r="F42" s="373"/>
      <c r="G42" s="373"/>
      <c r="H42" s="373"/>
      <c r="I42" s="373"/>
      <c r="J42" s="373"/>
      <c r="K42" s="373"/>
      <c r="L42" s="373"/>
      <c r="M42" s="373"/>
      <c r="N42" s="373"/>
      <c r="O42" s="373"/>
      <c r="P42" s="373"/>
      <c r="Q42" s="373"/>
      <c r="R42" s="259"/>
    </row>
    <row r="43" spans="2:18" x14ac:dyDescent="0.15">
      <c r="B43" s="247"/>
      <c r="C43" s="24">
        <v>2021</v>
      </c>
      <c r="D43" s="257"/>
      <c r="E43" s="373"/>
      <c r="F43" s="373"/>
      <c r="G43" s="373"/>
      <c r="H43" s="373"/>
      <c r="I43" s="373"/>
      <c r="J43" s="373"/>
      <c r="K43" s="373"/>
      <c r="L43" s="373"/>
      <c r="M43" s="373"/>
      <c r="N43" s="373"/>
      <c r="O43" s="373"/>
      <c r="P43" s="373"/>
      <c r="Q43" s="373"/>
      <c r="R43" s="259"/>
    </row>
    <row r="44" spans="2:18" x14ac:dyDescent="0.15">
      <c r="B44" s="247"/>
      <c r="C44" s="24">
        <v>2022</v>
      </c>
      <c r="D44" s="257"/>
      <c r="E44" s="373"/>
      <c r="F44" s="373"/>
      <c r="G44" s="373"/>
      <c r="H44" s="373"/>
      <c r="I44" s="373"/>
      <c r="J44" s="373"/>
      <c r="K44" s="373"/>
      <c r="L44" s="373"/>
      <c r="M44" s="373"/>
      <c r="N44" s="373"/>
      <c r="O44" s="373"/>
      <c r="P44" s="373"/>
      <c r="Q44" s="373"/>
      <c r="R44" s="259"/>
    </row>
    <row r="45" spans="2:18" ht="28" x14ac:dyDescent="0.15">
      <c r="B45" s="247"/>
      <c r="C45" s="24" t="s">
        <v>791</v>
      </c>
      <c r="D45" s="260"/>
      <c r="E45" s="261"/>
      <c r="F45" s="261"/>
      <c r="G45" s="261"/>
      <c r="H45" s="261"/>
      <c r="I45" s="261"/>
      <c r="J45" s="261"/>
      <c r="K45" s="261"/>
      <c r="L45" s="261"/>
      <c r="M45" s="261"/>
      <c r="N45" s="261"/>
      <c r="O45" s="261"/>
      <c r="P45" s="261"/>
      <c r="Q45" s="261"/>
      <c r="R45" s="262"/>
    </row>
    <row r="46" spans="2:18" ht="14" x14ac:dyDescent="0.15">
      <c r="B46" s="247" t="s">
        <v>969</v>
      </c>
      <c r="C46" s="24" t="s">
        <v>789</v>
      </c>
      <c r="D46" s="343" t="s">
        <v>1161</v>
      </c>
      <c r="E46" s="383"/>
      <c r="F46" s="383"/>
      <c r="G46" s="383"/>
      <c r="H46" s="383"/>
      <c r="I46" s="383"/>
      <c r="J46" s="383"/>
      <c r="K46" s="383"/>
      <c r="L46" s="383"/>
      <c r="M46" s="383"/>
      <c r="N46" s="383"/>
      <c r="O46" s="383"/>
      <c r="P46" s="383"/>
      <c r="Q46" s="383"/>
      <c r="R46" s="384"/>
    </row>
    <row r="47" spans="2:18" ht="14" x14ac:dyDescent="0.15">
      <c r="B47" s="247"/>
      <c r="C47" s="24" t="s">
        <v>790</v>
      </c>
      <c r="D47" s="385"/>
      <c r="E47" s="386"/>
      <c r="F47" s="386"/>
      <c r="G47" s="386"/>
      <c r="H47" s="386"/>
      <c r="I47" s="386"/>
      <c r="J47" s="386"/>
      <c r="K47" s="386"/>
      <c r="L47" s="386"/>
      <c r="M47" s="386"/>
      <c r="N47" s="386"/>
      <c r="O47" s="386"/>
      <c r="P47" s="386"/>
      <c r="Q47" s="386"/>
      <c r="R47" s="387"/>
    </row>
    <row r="48" spans="2:18" x14ac:dyDescent="0.15">
      <c r="B48" s="247"/>
      <c r="C48" s="24">
        <v>2020</v>
      </c>
      <c r="D48" s="385"/>
      <c r="E48" s="386"/>
      <c r="F48" s="386"/>
      <c r="G48" s="386"/>
      <c r="H48" s="386"/>
      <c r="I48" s="386"/>
      <c r="J48" s="386"/>
      <c r="K48" s="386"/>
      <c r="L48" s="386"/>
      <c r="M48" s="386"/>
      <c r="N48" s="386"/>
      <c r="O48" s="386"/>
      <c r="P48" s="386"/>
      <c r="Q48" s="386"/>
      <c r="R48" s="387"/>
    </row>
    <row r="49" spans="2:18" x14ac:dyDescent="0.15">
      <c r="B49" s="247"/>
      <c r="C49" s="24">
        <v>2021</v>
      </c>
      <c r="D49" s="385"/>
      <c r="E49" s="386"/>
      <c r="F49" s="386"/>
      <c r="G49" s="386"/>
      <c r="H49" s="386"/>
      <c r="I49" s="386"/>
      <c r="J49" s="386"/>
      <c r="K49" s="386"/>
      <c r="L49" s="386"/>
      <c r="M49" s="386"/>
      <c r="N49" s="386"/>
      <c r="O49" s="386"/>
      <c r="P49" s="386"/>
      <c r="Q49" s="386"/>
      <c r="R49" s="387"/>
    </row>
    <row r="50" spans="2:18" x14ac:dyDescent="0.15">
      <c r="B50" s="247"/>
      <c r="C50" s="24">
        <v>2022</v>
      </c>
      <c r="D50" s="385"/>
      <c r="E50" s="386"/>
      <c r="F50" s="386"/>
      <c r="G50" s="386"/>
      <c r="H50" s="386"/>
      <c r="I50" s="386"/>
      <c r="J50" s="386"/>
      <c r="K50" s="386"/>
      <c r="L50" s="386"/>
      <c r="M50" s="386"/>
      <c r="N50" s="386"/>
      <c r="O50" s="386"/>
      <c r="P50" s="386"/>
      <c r="Q50" s="386"/>
      <c r="R50" s="387"/>
    </row>
    <row r="51" spans="2:18" ht="28" x14ac:dyDescent="0.15">
      <c r="B51" s="247"/>
      <c r="C51" s="24" t="s">
        <v>791</v>
      </c>
      <c r="D51" s="388"/>
      <c r="E51" s="389"/>
      <c r="F51" s="389"/>
      <c r="G51" s="389"/>
      <c r="H51" s="389"/>
      <c r="I51" s="389"/>
      <c r="J51" s="389"/>
      <c r="K51" s="389"/>
      <c r="L51" s="389"/>
      <c r="M51" s="389"/>
      <c r="N51" s="389"/>
      <c r="O51" s="389"/>
      <c r="P51" s="389"/>
      <c r="Q51" s="389"/>
      <c r="R51" s="390"/>
    </row>
    <row r="52" spans="2:18" ht="12.75" customHeight="1" x14ac:dyDescent="0.15">
      <c r="B52" s="247" t="s">
        <v>970</v>
      </c>
      <c r="C52" s="24" t="s">
        <v>789</v>
      </c>
      <c r="D52" s="391" t="s">
        <v>971</v>
      </c>
      <c r="E52" s="392"/>
      <c r="F52" s="392"/>
      <c r="G52" s="392"/>
      <c r="H52" s="392"/>
      <c r="I52" s="392"/>
      <c r="J52" s="392"/>
      <c r="K52" s="392"/>
      <c r="L52" s="392"/>
      <c r="M52" s="392"/>
      <c r="N52" s="392"/>
      <c r="O52" s="392"/>
      <c r="P52" s="392"/>
      <c r="Q52" s="392"/>
      <c r="R52" s="393"/>
    </row>
    <row r="53" spans="2:18" ht="14" x14ac:dyDescent="0.15">
      <c r="B53" s="247"/>
      <c r="C53" s="24" t="s">
        <v>790</v>
      </c>
      <c r="D53" s="394"/>
      <c r="E53" s="395"/>
      <c r="F53" s="395"/>
      <c r="G53" s="395"/>
      <c r="H53" s="395"/>
      <c r="I53" s="395"/>
      <c r="J53" s="395"/>
      <c r="K53" s="395"/>
      <c r="L53" s="395"/>
      <c r="M53" s="395"/>
      <c r="N53" s="395"/>
      <c r="O53" s="395"/>
      <c r="P53" s="395"/>
      <c r="Q53" s="395"/>
      <c r="R53" s="396"/>
    </row>
    <row r="54" spans="2:18" x14ac:dyDescent="0.15">
      <c r="B54" s="247"/>
      <c r="C54" s="24">
        <v>2020</v>
      </c>
      <c r="D54" s="394"/>
      <c r="E54" s="395"/>
      <c r="F54" s="395"/>
      <c r="G54" s="395"/>
      <c r="H54" s="395"/>
      <c r="I54" s="395"/>
      <c r="J54" s="395"/>
      <c r="K54" s="395"/>
      <c r="L54" s="395"/>
      <c r="M54" s="395"/>
      <c r="N54" s="395"/>
      <c r="O54" s="395"/>
      <c r="P54" s="395"/>
      <c r="Q54" s="395"/>
      <c r="R54" s="396"/>
    </row>
    <row r="55" spans="2:18" x14ac:dyDescent="0.15">
      <c r="B55" s="247"/>
      <c r="C55" s="24">
        <v>2021</v>
      </c>
      <c r="D55" s="394"/>
      <c r="E55" s="395"/>
      <c r="F55" s="395"/>
      <c r="G55" s="395"/>
      <c r="H55" s="395"/>
      <c r="I55" s="395"/>
      <c r="J55" s="395"/>
      <c r="K55" s="395"/>
      <c r="L55" s="395"/>
      <c r="M55" s="395"/>
      <c r="N55" s="395"/>
      <c r="O55" s="395"/>
      <c r="P55" s="395"/>
      <c r="Q55" s="395"/>
      <c r="R55" s="396"/>
    </row>
    <row r="56" spans="2:18" x14ac:dyDescent="0.15">
      <c r="B56" s="247"/>
      <c r="C56" s="24">
        <v>2022</v>
      </c>
      <c r="D56" s="394"/>
      <c r="E56" s="395"/>
      <c r="F56" s="395"/>
      <c r="G56" s="395"/>
      <c r="H56" s="395"/>
      <c r="I56" s="395"/>
      <c r="J56" s="395"/>
      <c r="K56" s="395"/>
      <c r="L56" s="395"/>
      <c r="M56" s="395"/>
      <c r="N56" s="395"/>
      <c r="O56" s="395"/>
      <c r="P56" s="395"/>
      <c r="Q56" s="395"/>
      <c r="R56" s="396"/>
    </row>
    <row r="57" spans="2:18" ht="28" x14ac:dyDescent="0.15">
      <c r="B57" s="247"/>
      <c r="C57" s="24" t="s">
        <v>791</v>
      </c>
      <c r="D57" s="397"/>
      <c r="E57" s="398"/>
      <c r="F57" s="398"/>
      <c r="G57" s="398"/>
      <c r="H57" s="398"/>
      <c r="I57" s="398"/>
      <c r="J57" s="398"/>
      <c r="K57" s="398"/>
      <c r="L57" s="398"/>
      <c r="M57" s="398"/>
      <c r="N57" s="398"/>
      <c r="O57" s="398"/>
      <c r="P57" s="398"/>
      <c r="Q57" s="398"/>
      <c r="R57" s="399"/>
    </row>
    <row r="58" spans="2:18" ht="12.75" customHeight="1" x14ac:dyDescent="0.15">
      <c r="B58" s="247" t="s">
        <v>972</v>
      </c>
      <c r="C58" s="24" t="s">
        <v>789</v>
      </c>
      <c r="D58" s="343" t="s">
        <v>1161</v>
      </c>
      <c r="E58" s="383"/>
      <c r="F58" s="383"/>
      <c r="G58" s="383"/>
      <c r="H58" s="383"/>
      <c r="I58" s="383"/>
      <c r="J58" s="383"/>
      <c r="K58" s="383"/>
      <c r="L58" s="383"/>
      <c r="M58" s="383"/>
      <c r="N58" s="383"/>
      <c r="O58" s="383"/>
      <c r="P58" s="383"/>
      <c r="Q58" s="383"/>
      <c r="R58" s="384"/>
    </row>
    <row r="59" spans="2:18" ht="14" x14ac:dyDescent="0.15">
      <c r="B59" s="247"/>
      <c r="C59" s="24" t="s">
        <v>790</v>
      </c>
      <c r="D59" s="385"/>
      <c r="E59" s="386"/>
      <c r="F59" s="386"/>
      <c r="G59" s="386"/>
      <c r="H59" s="386"/>
      <c r="I59" s="386"/>
      <c r="J59" s="386"/>
      <c r="K59" s="386"/>
      <c r="L59" s="386"/>
      <c r="M59" s="386"/>
      <c r="N59" s="386"/>
      <c r="O59" s="386"/>
      <c r="P59" s="386"/>
      <c r="Q59" s="386"/>
      <c r="R59" s="387"/>
    </row>
    <row r="60" spans="2:18" x14ac:dyDescent="0.15">
      <c r="B60" s="247"/>
      <c r="C60" s="24">
        <v>2020</v>
      </c>
      <c r="D60" s="385"/>
      <c r="E60" s="386"/>
      <c r="F60" s="386"/>
      <c r="G60" s="386"/>
      <c r="H60" s="386"/>
      <c r="I60" s="386"/>
      <c r="J60" s="386"/>
      <c r="K60" s="386"/>
      <c r="L60" s="386"/>
      <c r="M60" s="386"/>
      <c r="N60" s="386"/>
      <c r="O60" s="386"/>
      <c r="P60" s="386"/>
      <c r="Q60" s="386"/>
      <c r="R60" s="387"/>
    </row>
    <row r="61" spans="2:18" x14ac:dyDescent="0.15">
      <c r="B61" s="247"/>
      <c r="C61" s="24">
        <v>2021</v>
      </c>
      <c r="D61" s="385"/>
      <c r="E61" s="386"/>
      <c r="F61" s="386"/>
      <c r="G61" s="386"/>
      <c r="H61" s="386"/>
      <c r="I61" s="386"/>
      <c r="J61" s="386"/>
      <c r="K61" s="386"/>
      <c r="L61" s="386"/>
      <c r="M61" s="386"/>
      <c r="N61" s="386"/>
      <c r="O61" s="386"/>
      <c r="P61" s="386"/>
      <c r="Q61" s="386"/>
      <c r="R61" s="387"/>
    </row>
    <row r="62" spans="2:18" x14ac:dyDescent="0.15">
      <c r="B62" s="247"/>
      <c r="C62" s="24">
        <v>2022</v>
      </c>
      <c r="D62" s="385"/>
      <c r="E62" s="386"/>
      <c r="F62" s="386"/>
      <c r="G62" s="386"/>
      <c r="H62" s="386"/>
      <c r="I62" s="386"/>
      <c r="J62" s="386"/>
      <c r="K62" s="386"/>
      <c r="L62" s="386"/>
      <c r="M62" s="386"/>
      <c r="N62" s="386"/>
      <c r="O62" s="386"/>
      <c r="P62" s="386"/>
      <c r="Q62" s="386"/>
      <c r="R62" s="387"/>
    </row>
    <row r="63" spans="2:18" ht="28" x14ac:dyDescent="0.15">
      <c r="B63" s="247"/>
      <c r="C63" s="24" t="s">
        <v>791</v>
      </c>
      <c r="D63" s="388"/>
      <c r="E63" s="389"/>
      <c r="F63" s="389"/>
      <c r="G63" s="389"/>
      <c r="H63" s="389"/>
      <c r="I63" s="389"/>
      <c r="J63" s="389"/>
      <c r="K63" s="389"/>
      <c r="L63" s="389"/>
      <c r="M63" s="389"/>
      <c r="N63" s="389"/>
      <c r="O63" s="389"/>
      <c r="P63" s="389"/>
      <c r="Q63" s="389"/>
      <c r="R63" s="390"/>
    </row>
    <row r="64" spans="2:18" ht="12.75" customHeight="1" x14ac:dyDescent="0.15">
      <c r="B64" s="247" t="s">
        <v>973</v>
      </c>
      <c r="C64" s="24" t="s">
        <v>789</v>
      </c>
      <c r="D64" s="254" t="s">
        <v>974</v>
      </c>
      <c r="E64" s="255"/>
      <c r="F64" s="255"/>
      <c r="G64" s="255"/>
      <c r="H64" s="255"/>
      <c r="I64" s="255"/>
      <c r="J64" s="255"/>
      <c r="K64" s="255"/>
      <c r="L64" s="255"/>
      <c r="M64" s="255"/>
      <c r="N64" s="255"/>
      <c r="O64" s="255"/>
      <c r="P64" s="255"/>
      <c r="Q64" s="255"/>
      <c r="R64" s="256"/>
    </row>
    <row r="65" spans="2:18" ht="14" x14ac:dyDescent="0.15">
      <c r="B65" s="247"/>
      <c r="C65" s="24" t="s">
        <v>790</v>
      </c>
      <c r="D65" s="257"/>
      <c r="E65" s="373"/>
      <c r="F65" s="373"/>
      <c r="G65" s="373"/>
      <c r="H65" s="373"/>
      <c r="I65" s="373"/>
      <c r="J65" s="373"/>
      <c r="K65" s="373"/>
      <c r="L65" s="373"/>
      <c r="M65" s="373"/>
      <c r="N65" s="373"/>
      <c r="O65" s="373"/>
      <c r="P65" s="373"/>
      <c r="Q65" s="373"/>
      <c r="R65" s="259"/>
    </row>
    <row r="66" spans="2:18" x14ac:dyDescent="0.15">
      <c r="B66" s="247"/>
      <c r="C66" s="24">
        <v>2020</v>
      </c>
      <c r="D66" s="257"/>
      <c r="E66" s="373"/>
      <c r="F66" s="373"/>
      <c r="G66" s="373"/>
      <c r="H66" s="373"/>
      <c r="I66" s="373"/>
      <c r="J66" s="373"/>
      <c r="K66" s="373"/>
      <c r="L66" s="373"/>
      <c r="M66" s="373"/>
      <c r="N66" s="373"/>
      <c r="O66" s="373"/>
      <c r="P66" s="373"/>
      <c r="Q66" s="373"/>
      <c r="R66" s="259"/>
    </row>
    <row r="67" spans="2:18" x14ac:dyDescent="0.15">
      <c r="B67" s="247"/>
      <c r="C67" s="24">
        <v>2021</v>
      </c>
      <c r="D67" s="257"/>
      <c r="E67" s="373"/>
      <c r="F67" s="373"/>
      <c r="G67" s="373"/>
      <c r="H67" s="373"/>
      <c r="I67" s="373"/>
      <c r="J67" s="373"/>
      <c r="K67" s="373"/>
      <c r="L67" s="373"/>
      <c r="M67" s="373"/>
      <c r="N67" s="373"/>
      <c r="O67" s="373"/>
      <c r="P67" s="373"/>
      <c r="Q67" s="373"/>
      <c r="R67" s="259"/>
    </row>
    <row r="68" spans="2:18" x14ac:dyDescent="0.15">
      <c r="B68" s="247"/>
      <c r="C68" s="24">
        <v>2022</v>
      </c>
      <c r="D68" s="257"/>
      <c r="E68" s="373"/>
      <c r="F68" s="373"/>
      <c r="G68" s="373"/>
      <c r="H68" s="373"/>
      <c r="I68" s="373"/>
      <c r="J68" s="373"/>
      <c r="K68" s="373"/>
      <c r="L68" s="373"/>
      <c r="M68" s="373"/>
      <c r="N68" s="373"/>
      <c r="O68" s="373"/>
      <c r="P68" s="373"/>
      <c r="Q68" s="373"/>
      <c r="R68" s="259"/>
    </row>
    <row r="69" spans="2:18" ht="28" x14ac:dyDescent="0.15">
      <c r="B69" s="247"/>
      <c r="C69" s="24" t="s">
        <v>791</v>
      </c>
      <c r="D69" s="260"/>
      <c r="E69" s="261"/>
      <c r="F69" s="261"/>
      <c r="G69" s="261"/>
      <c r="H69" s="261"/>
      <c r="I69" s="261"/>
      <c r="J69" s="261"/>
      <c r="K69" s="261"/>
      <c r="L69" s="261"/>
      <c r="M69" s="261"/>
      <c r="N69" s="261"/>
      <c r="O69" s="261"/>
      <c r="P69" s="261"/>
      <c r="Q69" s="261"/>
      <c r="R69" s="262"/>
    </row>
    <row r="70" spans="2:18" ht="12.75" customHeight="1" x14ac:dyDescent="0.15">
      <c r="B70" s="247" t="s">
        <v>975</v>
      </c>
      <c r="C70" s="24" t="s">
        <v>789</v>
      </c>
      <c r="D70" s="343" t="s">
        <v>1161</v>
      </c>
      <c r="E70" s="383"/>
      <c r="F70" s="383"/>
      <c r="G70" s="383"/>
      <c r="H70" s="383"/>
      <c r="I70" s="383"/>
      <c r="J70" s="383"/>
      <c r="K70" s="383"/>
      <c r="L70" s="383"/>
      <c r="M70" s="383"/>
      <c r="N70" s="383"/>
      <c r="O70" s="383"/>
      <c r="P70" s="383"/>
      <c r="Q70" s="383"/>
      <c r="R70" s="384"/>
    </row>
    <row r="71" spans="2:18" ht="14" x14ac:dyDescent="0.15">
      <c r="B71" s="247"/>
      <c r="C71" s="24" t="s">
        <v>790</v>
      </c>
      <c r="D71" s="385"/>
      <c r="E71" s="386"/>
      <c r="F71" s="386"/>
      <c r="G71" s="386"/>
      <c r="H71" s="386"/>
      <c r="I71" s="386"/>
      <c r="J71" s="386"/>
      <c r="K71" s="386"/>
      <c r="L71" s="386"/>
      <c r="M71" s="386"/>
      <c r="N71" s="386"/>
      <c r="O71" s="386"/>
      <c r="P71" s="386"/>
      <c r="Q71" s="386"/>
      <c r="R71" s="387"/>
    </row>
    <row r="72" spans="2:18" x14ac:dyDescent="0.15">
      <c r="B72" s="247"/>
      <c r="C72" s="24">
        <v>2020</v>
      </c>
      <c r="D72" s="385"/>
      <c r="E72" s="386"/>
      <c r="F72" s="386"/>
      <c r="G72" s="386"/>
      <c r="H72" s="386"/>
      <c r="I72" s="386"/>
      <c r="J72" s="386"/>
      <c r="K72" s="386"/>
      <c r="L72" s="386"/>
      <c r="M72" s="386"/>
      <c r="N72" s="386"/>
      <c r="O72" s="386"/>
      <c r="P72" s="386"/>
      <c r="Q72" s="386"/>
      <c r="R72" s="387"/>
    </row>
    <row r="73" spans="2:18" x14ac:dyDescent="0.15">
      <c r="B73" s="247"/>
      <c r="C73" s="24">
        <v>2021</v>
      </c>
      <c r="D73" s="385"/>
      <c r="E73" s="386"/>
      <c r="F73" s="386"/>
      <c r="G73" s="386"/>
      <c r="H73" s="386"/>
      <c r="I73" s="386"/>
      <c r="J73" s="386"/>
      <c r="K73" s="386"/>
      <c r="L73" s="386"/>
      <c r="M73" s="386"/>
      <c r="N73" s="386"/>
      <c r="O73" s="386"/>
      <c r="P73" s="386"/>
      <c r="Q73" s="386"/>
      <c r="R73" s="387"/>
    </row>
    <row r="74" spans="2:18" x14ac:dyDescent="0.15">
      <c r="B74" s="247"/>
      <c r="C74" s="24">
        <v>2022</v>
      </c>
      <c r="D74" s="385"/>
      <c r="E74" s="386"/>
      <c r="F74" s="386"/>
      <c r="G74" s="386"/>
      <c r="H74" s="386"/>
      <c r="I74" s="386"/>
      <c r="J74" s="386"/>
      <c r="K74" s="386"/>
      <c r="L74" s="386"/>
      <c r="M74" s="386"/>
      <c r="N74" s="386"/>
      <c r="O74" s="386"/>
      <c r="P74" s="386"/>
      <c r="Q74" s="386"/>
      <c r="R74" s="387"/>
    </row>
    <row r="75" spans="2:18" ht="28" x14ac:dyDescent="0.15">
      <c r="B75" s="247"/>
      <c r="C75" s="24" t="s">
        <v>791</v>
      </c>
      <c r="D75" s="388"/>
      <c r="E75" s="389"/>
      <c r="F75" s="389"/>
      <c r="G75" s="389"/>
      <c r="H75" s="389"/>
      <c r="I75" s="389"/>
      <c r="J75" s="389"/>
      <c r="K75" s="389"/>
      <c r="L75" s="389"/>
      <c r="M75" s="389"/>
      <c r="N75" s="389"/>
      <c r="O75" s="389"/>
      <c r="P75" s="389"/>
      <c r="Q75" s="389"/>
      <c r="R75" s="390"/>
    </row>
    <row r="76" spans="2:18" ht="12.75" customHeight="1" x14ac:dyDescent="0.15">
      <c r="B76" s="247" t="s">
        <v>976</v>
      </c>
      <c r="C76" s="24" t="s">
        <v>789</v>
      </c>
      <c r="D76" s="229" t="s">
        <v>934</v>
      </c>
      <c r="E76" s="229" t="s">
        <v>934</v>
      </c>
      <c r="F76" s="229" t="s">
        <v>934</v>
      </c>
      <c r="G76" s="229" t="s">
        <v>934</v>
      </c>
      <c r="H76" s="229" t="s">
        <v>934</v>
      </c>
      <c r="I76" s="229" t="s">
        <v>935</v>
      </c>
      <c r="J76" s="229" t="s">
        <v>934</v>
      </c>
      <c r="K76" s="229" t="s">
        <v>934</v>
      </c>
      <c r="L76" s="229" t="s">
        <v>934</v>
      </c>
      <c r="M76" s="229" t="s">
        <v>803</v>
      </c>
      <c r="N76" s="229" t="s">
        <v>934</v>
      </c>
      <c r="O76" s="229" t="s">
        <v>934</v>
      </c>
      <c r="P76" s="229" t="s">
        <v>934</v>
      </c>
      <c r="Q76" s="229" t="s">
        <v>934</v>
      </c>
      <c r="R76" s="229" t="s">
        <v>936</v>
      </c>
    </row>
    <row r="77" spans="2:18" ht="14" x14ac:dyDescent="0.15">
      <c r="B77" s="247"/>
      <c r="C77" s="24" t="s">
        <v>790</v>
      </c>
      <c r="D77" s="230"/>
      <c r="E77" s="230"/>
      <c r="F77" s="230"/>
      <c r="G77" s="230"/>
      <c r="H77" s="230"/>
      <c r="I77" s="230"/>
      <c r="J77" s="230"/>
      <c r="K77" s="230"/>
      <c r="L77" s="230"/>
      <c r="M77" s="230"/>
      <c r="N77" s="230"/>
      <c r="O77" s="230"/>
      <c r="P77" s="230"/>
      <c r="Q77" s="230"/>
      <c r="R77" s="230"/>
    </row>
    <row r="78" spans="2:18" x14ac:dyDescent="0.15">
      <c r="B78" s="247"/>
      <c r="C78" s="24">
        <v>2020</v>
      </c>
      <c r="D78" s="230"/>
      <c r="E78" s="230"/>
      <c r="F78" s="230"/>
      <c r="G78" s="230"/>
      <c r="H78" s="230"/>
      <c r="I78" s="230"/>
      <c r="J78" s="230"/>
      <c r="K78" s="230"/>
      <c r="L78" s="230"/>
      <c r="M78" s="230"/>
      <c r="N78" s="230"/>
      <c r="O78" s="230"/>
      <c r="P78" s="230"/>
      <c r="Q78" s="230"/>
      <c r="R78" s="230"/>
    </row>
    <row r="79" spans="2:18" x14ac:dyDescent="0.15">
      <c r="B79" s="247"/>
      <c r="C79" s="24">
        <v>2021</v>
      </c>
      <c r="D79" s="230"/>
      <c r="E79" s="230"/>
      <c r="F79" s="230"/>
      <c r="G79" s="230"/>
      <c r="H79" s="230"/>
      <c r="I79" s="230"/>
      <c r="J79" s="230"/>
      <c r="K79" s="230"/>
      <c r="L79" s="230"/>
      <c r="M79" s="230"/>
      <c r="N79" s="230"/>
      <c r="O79" s="230"/>
      <c r="P79" s="230"/>
      <c r="Q79" s="230"/>
      <c r="R79" s="230"/>
    </row>
    <row r="80" spans="2:18" x14ac:dyDescent="0.15">
      <c r="B80" s="247"/>
      <c r="C80" s="24">
        <v>2022</v>
      </c>
      <c r="D80" s="230"/>
      <c r="E80" s="230"/>
      <c r="F80" s="230"/>
      <c r="G80" s="230"/>
      <c r="H80" s="230"/>
      <c r="I80" s="230"/>
      <c r="J80" s="230"/>
      <c r="K80" s="230"/>
      <c r="L80" s="230"/>
      <c r="M80" s="230"/>
      <c r="N80" s="230"/>
      <c r="O80" s="230"/>
      <c r="P80" s="230"/>
      <c r="Q80" s="230"/>
      <c r="R80" s="230"/>
    </row>
    <row r="81" spans="2:18" ht="28" x14ac:dyDescent="0.15">
      <c r="B81" s="247"/>
      <c r="C81" s="24" t="s">
        <v>791</v>
      </c>
      <c r="D81" s="231"/>
      <c r="E81" s="231"/>
      <c r="F81" s="231"/>
      <c r="G81" s="231"/>
      <c r="H81" s="231"/>
      <c r="I81" s="231"/>
      <c r="J81" s="231"/>
      <c r="K81" s="231"/>
      <c r="L81" s="231"/>
      <c r="M81" s="231"/>
      <c r="N81" s="231"/>
      <c r="O81" s="231"/>
      <c r="P81" s="231"/>
      <c r="Q81" s="231"/>
      <c r="R81" s="231"/>
    </row>
    <row r="82" spans="2:18" ht="36" customHeight="1" x14ac:dyDescent="0.15">
      <c r="B82" s="247" t="s">
        <v>977</v>
      </c>
      <c r="C82" s="24" t="s">
        <v>789</v>
      </c>
      <c r="D82" s="80">
        <v>0</v>
      </c>
      <c r="E82" s="83">
        <v>0</v>
      </c>
      <c r="F82" s="80">
        <v>0</v>
      </c>
      <c r="G82" s="266" t="s">
        <v>958</v>
      </c>
      <c r="H82" s="266" t="s">
        <v>958</v>
      </c>
      <c r="I82" s="266" t="s">
        <v>823</v>
      </c>
      <c r="J82" s="316">
        <v>151260.94</v>
      </c>
      <c r="K82" s="316">
        <v>0.67</v>
      </c>
      <c r="L82" s="266" t="s">
        <v>802</v>
      </c>
      <c r="M82" s="266" t="s">
        <v>811</v>
      </c>
      <c r="N82" s="266" t="s">
        <v>812</v>
      </c>
      <c r="O82" s="266" t="s">
        <v>813</v>
      </c>
      <c r="P82" s="266" t="s">
        <v>896</v>
      </c>
      <c r="Q82" s="266" t="s">
        <v>815</v>
      </c>
      <c r="R82" s="380" t="s">
        <v>1131</v>
      </c>
    </row>
    <row r="83" spans="2:18" ht="36" customHeight="1" x14ac:dyDescent="0.15">
      <c r="B83" s="247"/>
      <c r="C83" s="24" t="s">
        <v>790</v>
      </c>
      <c r="D83" s="80">
        <v>0</v>
      </c>
      <c r="E83" s="83">
        <v>0</v>
      </c>
      <c r="F83" s="80">
        <v>0</v>
      </c>
      <c r="G83" s="267"/>
      <c r="H83" s="267"/>
      <c r="I83" s="267"/>
      <c r="J83" s="332"/>
      <c r="K83" s="332"/>
      <c r="L83" s="267"/>
      <c r="M83" s="267"/>
      <c r="N83" s="267"/>
      <c r="O83" s="267"/>
      <c r="P83" s="267"/>
      <c r="Q83" s="267"/>
      <c r="R83" s="381"/>
    </row>
    <row r="84" spans="2:18" ht="36" customHeight="1" x14ac:dyDescent="0.15">
      <c r="B84" s="247"/>
      <c r="C84" s="24">
        <v>2020</v>
      </c>
      <c r="D84" s="80">
        <v>145000</v>
      </c>
      <c r="E84" s="83">
        <v>0</v>
      </c>
      <c r="F84" s="80">
        <f>D84</f>
        <v>145000</v>
      </c>
      <c r="G84" s="267"/>
      <c r="H84" s="267"/>
      <c r="I84" s="267"/>
      <c r="J84" s="332"/>
      <c r="K84" s="332"/>
      <c r="L84" s="267"/>
      <c r="M84" s="267"/>
      <c r="N84" s="267"/>
      <c r="O84" s="267"/>
      <c r="P84" s="267"/>
      <c r="Q84" s="267"/>
      <c r="R84" s="381"/>
    </row>
    <row r="85" spans="2:18" ht="36" customHeight="1" x14ac:dyDescent="0.15">
      <c r="B85" s="247"/>
      <c r="C85" s="24">
        <v>2021</v>
      </c>
      <c r="D85" s="80">
        <v>147900</v>
      </c>
      <c r="E85" s="83">
        <v>0</v>
      </c>
      <c r="F85" s="80">
        <f t="shared" ref="F85:F86" si="0">D85</f>
        <v>147900</v>
      </c>
      <c r="G85" s="267"/>
      <c r="H85" s="267"/>
      <c r="I85" s="267"/>
      <c r="J85" s="264"/>
      <c r="K85" s="264"/>
      <c r="L85" s="267"/>
      <c r="M85" s="267"/>
      <c r="N85" s="267"/>
      <c r="O85" s="267"/>
      <c r="P85" s="267"/>
      <c r="Q85" s="267"/>
      <c r="R85" s="381"/>
    </row>
    <row r="86" spans="2:18" ht="36" customHeight="1" x14ac:dyDescent="0.15">
      <c r="B86" s="247"/>
      <c r="C86" s="24">
        <v>2022</v>
      </c>
      <c r="D86" s="80">
        <v>150858</v>
      </c>
      <c r="E86" s="83">
        <v>0</v>
      </c>
      <c r="F86" s="80">
        <f t="shared" si="0"/>
        <v>150858</v>
      </c>
      <c r="G86" s="267"/>
      <c r="H86" s="267"/>
      <c r="I86" s="267"/>
      <c r="J86" s="264"/>
      <c r="K86" s="264"/>
      <c r="L86" s="267"/>
      <c r="M86" s="267"/>
      <c r="N86" s="267"/>
      <c r="O86" s="267"/>
      <c r="P86" s="267"/>
      <c r="Q86" s="267"/>
      <c r="R86" s="381"/>
    </row>
    <row r="87" spans="2:18" ht="36" customHeight="1" x14ac:dyDescent="0.15">
      <c r="B87" s="247"/>
      <c r="C87" s="24" t="s">
        <v>791</v>
      </c>
      <c r="D87" s="86">
        <f>SUM(D84:D86)</f>
        <v>443758</v>
      </c>
      <c r="E87" s="86">
        <f t="shared" ref="E87:F87" si="1">SUM(E84:E86)</f>
        <v>0</v>
      </c>
      <c r="F87" s="86">
        <f t="shared" si="1"/>
        <v>443758</v>
      </c>
      <c r="G87" s="268"/>
      <c r="H87" s="268"/>
      <c r="I87" s="268"/>
      <c r="J87" s="265"/>
      <c r="K87" s="265"/>
      <c r="L87" s="268"/>
      <c r="M87" s="268"/>
      <c r="N87" s="268"/>
      <c r="O87" s="268"/>
      <c r="P87" s="268"/>
      <c r="Q87" s="268"/>
      <c r="R87" s="382"/>
    </row>
    <row r="88" spans="2:18" ht="12.75" customHeight="1" x14ac:dyDescent="0.15">
      <c r="B88" s="247" t="s">
        <v>978</v>
      </c>
      <c r="C88" s="24" t="s">
        <v>789</v>
      </c>
      <c r="D88" s="275" t="s">
        <v>979</v>
      </c>
      <c r="E88" s="276"/>
      <c r="F88" s="276"/>
      <c r="G88" s="276"/>
      <c r="H88" s="276"/>
      <c r="I88" s="276"/>
      <c r="J88" s="276"/>
      <c r="K88" s="276"/>
      <c r="L88" s="276"/>
      <c r="M88" s="276"/>
      <c r="N88" s="276"/>
      <c r="O88" s="276"/>
      <c r="P88" s="276"/>
      <c r="Q88" s="276"/>
      <c r="R88" s="277"/>
    </row>
    <row r="89" spans="2:18" ht="12.75" customHeight="1" x14ac:dyDescent="0.15">
      <c r="B89" s="247"/>
      <c r="C89" s="24" t="s">
        <v>790</v>
      </c>
      <c r="D89" s="278"/>
      <c r="E89" s="301"/>
      <c r="F89" s="301"/>
      <c r="G89" s="301"/>
      <c r="H89" s="301"/>
      <c r="I89" s="301"/>
      <c r="J89" s="301"/>
      <c r="K89" s="301"/>
      <c r="L89" s="301"/>
      <c r="M89" s="301"/>
      <c r="N89" s="301"/>
      <c r="O89" s="301"/>
      <c r="P89" s="301"/>
      <c r="Q89" s="301"/>
      <c r="R89" s="280"/>
    </row>
    <row r="90" spans="2:18" ht="12.75" customHeight="1" x14ac:dyDescent="0.15">
      <c r="B90" s="247"/>
      <c r="C90" s="24">
        <v>2020</v>
      </c>
      <c r="D90" s="278"/>
      <c r="E90" s="301"/>
      <c r="F90" s="301"/>
      <c r="G90" s="301"/>
      <c r="H90" s="301"/>
      <c r="I90" s="301"/>
      <c r="J90" s="301"/>
      <c r="K90" s="301"/>
      <c r="L90" s="301"/>
      <c r="M90" s="301"/>
      <c r="N90" s="301"/>
      <c r="O90" s="301"/>
      <c r="P90" s="301"/>
      <c r="Q90" s="301"/>
      <c r="R90" s="280"/>
    </row>
    <row r="91" spans="2:18" ht="12.75" customHeight="1" x14ac:dyDescent="0.15">
      <c r="B91" s="247"/>
      <c r="C91" s="24">
        <v>2021</v>
      </c>
      <c r="D91" s="278"/>
      <c r="E91" s="301"/>
      <c r="F91" s="301"/>
      <c r="G91" s="301"/>
      <c r="H91" s="301"/>
      <c r="I91" s="301"/>
      <c r="J91" s="301"/>
      <c r="K91" s="301"/>
      <c r="L91" s="301"/>
      <c r="M91" s="301"/>
      <c r="N91" s="301"/>
      <c r="O91" s="301"/>
      <c r="P91" s="301"/>
      <c r="Q91" s="301"/>
      <c r="R91" s="280"/>
    </row>
    <row r="92" spans="2:18" ht="12.75" customHeight="1" x14ac:dyDescent="0.15">
      <c r="B92" s="247"/>
      <c r="C92" s="24">
        <v>2022</v>
      </c>
      <c r="D92" s="278"/>
      <c r="E92" s="301"/>
      <c r="F92" s="301"/>
      <c r="G92" s="301"/>
      <c r="H92" s="301"/>
      <c r="I92" s="301"/>
      <c r="J92" s="301"/>
      <c r="K92" s="301"/>
      <c r="L92" s="301"/>
      <c r="M92" s="301"/>
      <c r="N92" s="301"/>
      <c r="O92" s="301"/>
      <c r="P92" s="301"/>
      <c r="Q92" s="301"/>
      <c r="R92" s="280"/>
    </row>
    <row r="93" spans="2:18" ht="12.75" customHeight="1" x14ac:dyDescent="0.15">
      <c r="B93" s="247"/>
      <c r="C93" s="24" t="s">
        <v>791</v>
      </c>
      <c r="D93" s="281"/>
      <c r="E93" s="282"/>
      <c r="F93" s="282"/>
      <c r="G93" s="282"/>
      <c r="H93" s="282"/>
      <c r="I93" s="282"/>
      <c r="J93" s="282"/>
      <c r="K93" s="282"/>
      <c r="L93" s="282"/>
      <c r="M93" s="282"/>
      <c r="N93" s="282"/>
      <c r="O93" s="282"/>
      <c r="P93" s="282"/>
      <c r="Q93" s="282"/>
      <c r="R93" s="283"/>
    </row>
    <row r="94" spans="2:18" ht="12.75" customHeight="1" x14ac:dyDescent="0.15">
      <c r="B94" s="247" t="s">
        <v>980</v>
      </c>
      <c r="C94" s="24" t="s">
        <v>789</v>
      </c>
      <c r="D94" s="254" t="s">
        <v>981</v>
      </c>
      <c r="E94" s="255"/>
      <c r="F94" s="255"/>
      <c r="G94" s="255"/>
      <c r="H94" s="255"/>
      <c r="I94" s="255"/>
      <c r="J94" s="255"/>
      <c r="K94" s="255"/>
      <c r="L94" s="255"/>
      <c r="M94" s="255"/>
      <c r="N94" s="255"/>
      <c r="O94" s="255"/>
      <c r="P94" s="255"/>
      <c r="Q94" s="255"/>
      <c r="R94" s="256"/>
    </row>
    <row r="95" spans="2:18" ht="14" x14ac:dyDescent="0.15">
      <c r="B95" s="247"/>
      <c r="C95" s="24" t="s">
        <v>790</v>
      </c>
      <c r="D95" s="257"/>
      <c r="E95" s="373"/>
      <c r="F95" s="373"/>
      <c r="G95" s="373"/>
      <c r="H95" s="373"/>
      <c r="I95" s="373"/>
      <c r="J95" s="373"/>
      <c r="K95" s="373"/>
      <c r="L95" s="373"/>
      <c r="M95" s="373"/>
      <c r="N95" s="373"/>
      <c r="O95" s="373"/>
      <c r="P95" s="373"/>
      <c r="Q95" s="373"/>
      <c r="R95" s="259"/>
    </row>
    <row r="96" spans="2:18" x14ac:dyDescent="0.15">
      <c r="B96" s="247"/>
      <c r="C96" s="24">
        <v>2020</v>
      </c>
      <c r="D96" s="257"/>
      <c r="E96" s="373"/>
      <c r="F96" s="373"/>
      <c r="G96" s="373"/>
      <c r="H96" s="373"/>
      <c r="I96" s="373"/>
      <c r="J96" s="373"/>
      <c r="K96" s="373"/>
      <c r="L96" s="373"/>
      <c r="M96" s="373"/>
      <c r="N96" s="373"/>
      <c r="O96" s="373"/>
      <c r="P96" s="373"/>
      <c r="Q96" s="373"/>
      <c r="R96" s="259"/>
    </row>
    <row r="97" spans="2:18" x14ac:dyDescent="0.15">
      <c r="B97" s="247"/>
      <c r="C97" s="24">
        <v>2021</v>
      </c>
      <c r="D97" s="257"/>
      <c r="E97" s="373"/>
      <c r="F97" s="373"/>
      <c r="G97" s="373"/>
      <c r="H97" s="373"/>
      <c r="I97" s="373"/>
      <c r="J97" s="373"/>
      <c r="K97" s="373"/>
      <c r="L97" s="373"/>
      <c r="M97" s="373"/>
      <c r="N97" s="373"/>
      <c r="O97" s="373"/>
      <c r="P97" s="373"/>
      <c r="Q97" s="373"/>
      <c r="R97" s="259"/>
    </row>
    <row r="98" spans="2:18" x14ac:dyDescent="0.15">
      <c r="B98" s="247"/>
      <c r="C98" s="24">
        <v>2022</v>
      </c>
      <c r="D98" s="257"/>
      <c r="E98" s="373"/>
      <c r="F98" s="373"/>
      <c r="G98" s="373"/>
      <c r="H98" s="373"/>
      <c r="I98" s="373"/>
      <c r="J98" s="373"/>
      <c r="K98" s="373"/>
      <c r="L98" s="373"/>
      <c r="M98" s="373"/>
      <c r="N98" s="373"/>
      <c r="O98" s="373"/>
      <c r="P98" s="373"/>
      <c r="Q98" s="373"/>
      <c r="R98" s="259"/>
    </row>
    <row r="99" spans="2:18" ht="28" x14ac:dyDescent="0.15">
      <c r="B99" s="247"/>
      <c r="C99" s="24" t="s">
        <v>791</v>
      </c>
      <c r="D99" s="260"/>
      <c r="E99" s="261"/>
      <c r="F99" s="261"/>
      <c r="G99" s="261"/>
      <c r="H99" s="261"/>
      <c r="I99" s="261"/>
      <c r="J99" s="261"/>
      <c r="K99" s="261"/>
      <c r="L99" s="261"/>
      <c r="M99" s="261"/>
      <c r="N99" s="261"/>
      <c r="O99" s="261"/>
      <c r="P99" s="261"/>
      <c r="Q99" s="261"/>
      <c r="R99" s="262"/>
    </row>
    <row r="100" spans="2:18" ht="12.75" customHeight="1" x14ac:dyDescent="0.15">
      <c r="B100" s="247" t="s">
        <v>982</v>
      </c>
      <c r="C100" s="24" t="s">
        <v>789</v>
      </c>
      <c r="D100" s="254" t="s">
        <v>983</v>
      </c>
      <c r="E100" s="255"/>
      <c r="F100" s="255"/>
      <c r="G100" s="255"/>
      <c r="H100" s="255"/>
      <c r="I100" s="255"/>
      <c r="J100" s="255"/>
      <c r="K100" s="255"/>
      <c r="L100" s="255"/>
      <c r="M100" s="255"/>
      <c r="N100" s="255"/>
      <c r="O100" s="255"/>
      <c r="P100" s="255"/>
      <c r="Q100" s="255"/>
      <c r="R100" s="256"/>
    </row>
    <row r="101" spans="2:18" ht="14" x14ac:dyDescent="0.15">
      <c r="B101" s="247"/>
      <c r="C101" s="24" t="s">
        <v>790</v>
      </c>
      <c r="D101" s="257"/>
      <c r="E101" s="373"/>
      <c r="F101" s="373"/>
      <c r="G101" s="373"/>
      <c r="H101" s="373"/>
      <c r="I101" s="373"/>
      <c r="J101" s="373"/>
      <c r="K101" s="373"/>
      <c r="L101" s="373"/>
      <c r="M101" s="373"/>
      <c r="N101" s="373"/>
      <c r="O101" s="373"/>
      <c r="P101" s="373"/>
      <c r="Q101" s="373"/>
      <c r="R101" s="259"/>
    </row>
    <row r="102" spans="2:18" x14ac:dyDescent="0.15">
      <c r="B102" s="247"/>
      <c r="C102" s="24">
        <v>2020</v>
      </c>
      <c r="D102" s="257"/>
      <c r="E102" s="373"/>
      <c r="F102" s="373"/>
      <c r="G102" s="373"/>
      <c r="H102" s="373"/>
      <c r="I102" s="373"/>
      <c r="J102" s="373"/>
      <c r="K102" s="373"/>
      <c r="L102" s="373"/>
      <c r="M102" s="373"/>
      <c r="N102" s="373"/>
      <c r="O102" s="373"/>
      <c r="P102" s="373"/>
      <c r="Q102" s="373"/>
      <c r="R102" s="259"/>
    </row>
    <row r="103" spans="2:18" x14ac:dyDescent="0.15">
      <c r="B103" s="247"/>
      <c r="C103" s="24">
        <v>2021</v>
      </c>
      <c r="D103" s="257"/>
      <c r="E103" s="373"/>
      <c r="F103" s="373"/>
      <c r="G103" s="373"/>
      <c r="H103" s="373"/>
      <c r="I103" s="373"/>
      <c r="J103" s="373"/>
      <c r="K103" s="373"/>
      <c r="L103" s="373"/>
      <c r="M103" s="373"/>
      <c r="N103" s="373"/>
      <c r="O103" s="373"/>
      <c r="P103" s="373"/>
      <c r="Q103" s="373"/>
      <c r="R103" s="259"/>
    </row>
    <row r="104" spans="2:18" x14ac:dyDescent="0.15">
      <c r="B104" s="247"/>
      <c r="C104" s="24">
        <v>2022</v>
      </c>
      <c r="D104" s="257"/>
      <c r="E104" s="373"/>
      <c r="F104" s="373"/>
      <c r="G104" s="373"/>
      <c r="H104" s="373"/>
      <c r="I104" s="373"/>
      <c r="J104" s="373"/>
      <c r="K104" s="373"/>
      <c r="L104" s="373"/>
      <c r="M104" s="373"/>
      <c r="N104" s="373"/>
      <c r="O104" s="373"/>
      <c r="P104" s="373"/>
      <c r="Q104" s="373"/>
      <c r="R104" s="259"/>
    </row>
    <row r="105" spans="2:18" ht="28" x14ac:dyDescent="0.15">
      <c r="B105" s="247"/>
      <c r="C105" s="24" t="s">
        <v>791</v>
      </c>
      <c r="D105" s="260"/>
      <c r="E105" s="261"/>
      <c r="F105" s="261"/>
      <c r="G105" s="261"/>
      <c r="H105" s="261"/>
      <c r="I105" s="261"/>
      <c r="J105" s="261"/>
      <c r="K105" s="261"/>
      <c r="L105" s="261"/>
      <c r="M105" s="261"/>
      <c r="N105" s="261"/>
      <c r="O105" s="261"/>
      <c r="P105" s="261"/>
      <c r="Q105" s="261"/>
      <c r="R105" s="262"/>
    </row>
    <row r="106" spans="2:18" ht="12.75" customHeight="1" x14ac:dyDescent="0.15">
      <c r="B106" s="247" t="s">
        <v>984</v>
      </c>
      <c r="C106" s="24" t="s">
        <v>789</v>
      </c>
      <c r="D106" s="254" t="s">
        <v>985</v>
      </c>
      <c r="E106" s="255"/>
      <c r="F106" s="255"/>
      <c r="G106" s="255"/>
      <c r="H106" s="255"/>
      <c r="I106" s="255"/>
      <c r="J106" s="255"/>
      <c r="K106" s="255"/>
      <c r="L106" s="255"/>
      <c r="M106" s="255"/>
      <c r="N106" s="255"/>
      <c r="O106" s="255"/>
      <c r="P106" s="255"/>
      <c r="Q106" s="255"/>
      <c r="R106" s="256"/>
    </row>
    <row r="107" spans="2:18" ht="14" x14ac:dyDescent="0.15">
      <c r="B107" s="247"/>
      <c r="C107" s="24" t="s">
        <v>790</v>
      </c>
      <c r="D107" s="257"/>
      <c r="E107" s="373"/>
      <c r="F107" s="373"/>
      <c r="G107" s="373"/>
      <c r="H107" s="373"/>
      <c r="I107" s="373"/>
      <c r="J107" s="373"/>
      <c r="K107" s="373"/>
      <c r="L107" s="373"/>
      <c r="M107" s="373"/>
      <c r="N107" s="373"/>
      <c r="O107" s="373"/>
      <c r="P107" s="373"/>
      <c r="Q107" s="373"/>
      <c r="R107" s="259"/>
    </row>
    <row r="108" spans="2:18" x14ac:dyDescent="0.15">
      <c r="B108" s="247"/>
      <c r="C108" s="24">
        <v>2020</v>
      </c>
      <c r="D108" s="257"/>
      <c r="E108" s="373"/>
      <c r="F108" s="373"/>
      <c r="G108" s="373"/>
      <c r="H108" s="373"/>
      <c r="I108" s="373"/>
      <c r="J108" s="373"/>
      <c r="K108" s="373"/>
      <c r="L108" s="373"/>
      <c r="M108" s="373"/>
      <c r="N108" s="373"/>
      <c r="O108" s="373"/>
      <c r="P108" s="373"/>
      <c r="Q108" s="373"/>
      <c r="R108" s="259"/>
    </row>
    <row r="109" spans="2:18" x14ac:dyDescent="0.15">
      <c r="B109" s="247"/>
      <c r="C109" s="24">
        <v>2021</v>
      </c>
      <c r="D109" s="257"/>
      <c r="E109" s="373"/>
      <c r="F109" s="373"/>
      <c r="G109" s="373"/>
      <c r="H109" s="373"/>
      <c r="I109" s="373"/>
      <c r="J109" s="373"/>
      <c r="K109" s="373"/>
      <c r="L109" s="373"/>
      <c r="M109" s="373"/>
      <c r="N109" s="373"/>
      <c r="O109" s="373"/>
      <c r="P109" s="373"/>
      <c r="Q109" s="373"/>
      <c r="R109" s="259"/>
    </row>
    <row r="110" spans="2:18" x14ac:dyDescent="0.15">
      <c r="B110" s="247"/>
      <c r="C110" s="24">
        <v>2022</v>
      </c>
      <c r="D110" s="257"/>
      <c r="E110" s="373"/>
      <c r="F110" s="373"/>
      <c r="G110" s="373"/>
      <c r="H110" s="373"/>
      <c r="I110" s="373"/>
      <c r="J110" s="373"/>
      <c r="K110" s="373"/>
      <c r="L110" s="373"/>
      <c r="M110" s="373"/>
      <c r="N110" s="373"/>
      <c r="O110" s="373"/>
      <c r="P110" s="373"/>
      <c r="Q110" s="373"/>
      <c r="R110" s="259"/>
    </row>
    <row r="111" spans="2:18" ht="28" x14ac:dyDescent="0.15">
      <c r="B111" s="247"/>
      <c r="C111" s="24" t="s">
        <v>791</v>
      </c>
      <c r="D111" s="260"/>
      <c r="E111" s="261"/>
      <c r="F111" s="261"/>
      <c r="G111" s="261"/>
      <c r="H111" s="261"/>
      <c r="I111" s="261"/>
      <c r="J111" s="261"/>
      <c r="K111" s="261"/>
      <c r="L111" s="261"/>
      <c r="M111" s="261"/>
      <c r="N111" s="261"/>
      <c r="O111" s="261"/>
      <c r="P111" s="261"/>
      <c r="Q111" s="261"/>
      <c r="R111" s="262"/>
    </row>
    <row r="112" spans="2:18" ht="12.75" customHeight="1" x14ac:dyDescent="0.15">
      <c r="B112" s="247" t="s">
        <v>986</v>
      </c>
      <c r="C112" s="24" t="s">
        <v>789</v>
      </c>
      <c r="D112" s="254" t="s">
        <v>987</v>
      </c>
      <c r="E112" s="255"/>
      <c r="F112" s="255"/>
      <c r="G112" s="255"/>
      <c r="H112" s="255"/>
      <c r="I112" s="255"/>
      <c r="J112" s="255"/>
      <c r="K112" s="255"/>
      <c r="L112" s="255"/>
      <c r="M112" s="255"/>
      <c r="N112" s="255"/>
      <c r="O112" s="255"/>
      <c r="P112" s="374"/>
      <c r="Q112" s="374"/>
      <c r="R112" s="375"/>
    </row>
    <row r="113" spans="2:18" ht="14" x14ac:dyDescent="0.15">
      <c r="B113" s="247"/>
      <c r="C113" s="24" t="s">
        <v>790</v>
      </c>
      <c r="D113" s="257"/>
      <c r="E113" s="373"/>
      <c r="F113" s="373"/>
      <c r="G113" s="373"/>
      <c r="H113" s="373"/>
      <c r="I113" s="373"/>
      <c r="J113" s="373"/>
      <c r="K113" s="373"/>
      <c r="L113" s="373"/>
      <c r="M113" s="373"/>
      <c r="N113" s="373"/>
      <c r="O113" s="373"/>
      <c r="P113" s="376"/>
      <c r="Q113" s="376"/>
      <c r="R113" s="377"/>
    </row>
    <row r="114" spans="2:18" x14ac:dyDescent="0.15">
      <c r="B114" s="247"/>
      <c r="C114" s="24">
        <v>2020</v>
      </c>
      <c r="D114" s="257"/>
      <c r="E114" s="373"/>
      <c r="F114" s="373"/>
      <c r="G114" s="373"/>
      <c r="H114" s="373"/>
      <c r="I114" s="373"/>
      <c r="J114" s="373"/>
      <c r="K114" s="373"/>
      <c r="L114" s="373"/>
      <c r="M114" s="373"/>
      <c r="N114" s="373"/>
      <c r="O114" s="373"/>
      <c r="P114" s="376"/>
      <c r="Q114" s="376"/>
      <c r="R114" s="377"/>
    </row>
    <row r="115" spans="2:18" x14ac:dyDescent="0.15">
      <c r="B115" s="247"/>
      <c r="C115" s="24">
        <v>2021</v>
      </c>
      <c r="D115" s="257"/>
      <c r="E115" s="373"/>
      <c r="F115" s="373"/>
      <c r="G115" s="373"/>
      <c r="H115" s="373"/>
      <c r="I115" s="373"/>
      <c r="J115" s="373"/>
      <c r="K115" s="373"/>
      <c r="L115" s="373"/>
      <c r="M115" s="373"/>
      <c r="N115" s="373"/>
      <c r="O115" s="373"/>
      <c r="P115" s="376"/>
      <c r="Q115" s="376"/>
      <c r="R115" s="377"/>
    </row>
    <row r="116" spans="2:18" x14ac:dyDescent="0.15">
      <c r="B116" s="247"/>
      <c r="C116" s="24">
        <v>2022</v>
      </c>
      <c r="D116" s="257"/>
      <c r="E116" s="373"/>
      <c r="F116" s="373"/>
      <c r="G116" s="373"/>
      <c r="H116" s="373"/>
      <c r="I116" s="373"/>
      <c r="J116" s="373"/>
      <c r="K116" s="373"/>
      <c r="L116" s="373"/>
      <c r="M116" s="373"/>
      <c r="N116" s="373"/>
      <c r="O116" s="373"/>
      <c r="P116" s="376"/>
      <c r="Q116" s="376"/>
      <c r="R116" s="377"/>
    </row>
    <row r="117" spans="2:18" ht="28" x14ac:dyDescent="0.15">
      <c r="B117" s="247"/>
      <c r="C117" s="24" t="s">
        <v>791</v>
      </c>
      <c r="D117" s="260"/>
      <c r="E117" s="261"/>
      <c r="F117" s="261"/>
      <c r="G117" s="261"/>
      <c r="H117" s="261"/>
      <c r="I117" s="261"/>
      <c r="J117" s="261"/>
      <c r="K117" s="261"/>
      <c r="L117" s="261"/>
      <c r="M117" s="261"/>
      <c r="N117" s="261"/>
      <c r="O117" s="261"/>
      <c r="P117" s="378"/>
      <c r="Q117" s="378"/>
      <c r="R117" s="379"/>
    </row>
    <row r="118" spans="2:18" ht="12.75" customHeight="1" x14ac:dyDescent="0.15">
      <c r="B118" s="247" t="s">
        <v>988</v>
      </c>
      <c r="C118" s="24" t="s">
        <v>789</v>
      </c>
      <c r="D118" s="254" t="s">
        <v>989</v>
      </c>
      <c r="E118" s="255"/>
      <c r="F118" s="255"/>
      <c r="G118" s="255"/>
      <c r="H118" s="255"/>
      <c r="I118" s="255"/>
      <c r="J118" s="255"/>
      <c r="K118" s="255"/>
      <c r="L118" s="255"/>
      <c r="M118" s="255"/>
      <c r="N118" s="255"/>
      <c r="O118" s="255"/>
      <c r="P118" s="255"/>
      <c r="Q118" s="255"/>
      <c r="R118" s="256"/>
    </row>
    <row r="119" spans="2:18" ht="14" x14ac:dyDescent="0.15">
      <c r="B119" s="247"/>
      <c r="C119" s="24" t="s">
        <v>790</v>
      </c>
      <c r="D119" s="257"/>
      <c r="E119" s="373"/>
      <c r="F119" s="373"/>
      <c r="G119" s="373"/>
      <c r="H119" s="373"/>
      <c r="I119" s="373"/>
      <c r="J119" s="373"/>
      <c r="K119" s="373"/>
      <c r="L119" s="373"/>
      <c r="M119" s="373"/>
      <c r="N119" s="373"/>
      <c r="O119" s="373"/>
      <c r="P119" s="373"/>
      <c r="Q119" s="373"/>
      <c r="R119" s="259"/>
    </row>
    <row r="120" spans="2:18" x14ac:dyDescent="0.15">
      <c r="B120" s="247"/>
      <c r="C120" s="24">
        <v>2020</v>
      </c>
      <c r="D120" s="257"/>
      <c r="E120" s="373"/>
      <c r="F120" s="373"/>
      <c r="G120" s="373"/>
      <c r="H120" s="373"/>
      <c r="I120" s="373"/>
      <c r="J120" s="373"/>
      <c r="K120" s="373"/>
      <c r="L120" s="373"/>
      <c r="M120" s="373"/>
      <c r="N120" s="373"/>
      <c r="O120" s="373"/>
      <c r="P120" s="373"/>
      <c r="Q120" s="373"/>
      <c r="R120" s="259"/>
    </row>
    <row r="121" spans="2:18" x14ac:dyDescent="0.15">
      <c r="B121" s="247"/>
      <c r="C121" s="24">
        <v>2021</v>
      </c>
      <c r="D121" s="257"/>
      <c r="E121" s="373"/>
      <c r="F121" s="373"/>
      <c r="G121" s="373"/>
      <c r="H121" s="373"/>
      <c r="I121" s="373"/>
      <c r="J121" s="373"/>
      <c r="K121" s="373"/>
      <c r="L121" s="373"/>
      <c r="M121" s="373"/>
      <c r="N121" s="373"/>
      <c r="O121" s="373"/>
      <c r="P121" s="373"/>
      <c r="Q121" s="373"/>
      <c r="R121" s="259"/>
    </row>
    <row r="122" spans="2:18" x14ac:dyDescent="0.15">
      <c r="B122" s="247"/>
      <c r="C122" s="24">
        <v>2022</v>
      </c>
      <c r="D122" s="257"/>
      <c r="E122" s="373"/>
      <c r="F122" s="373"/>
      <c r="G122" s="373"/>
      <c r="H122" s="373"/>
      <c r="I122" s="373"/>
      <c r="J122" s="373"/>
      <c r="K122" s="373"/>
      <c r="L122" s="373"/>
      <c r="M122" s="373"/>
      <c r="N122" s="373"/>
      <c r="O122" s="373"/>
      <c r="P122" s="373"/>
      <c r="Q122" s="373"/>
      <c r="R122" s="259"/>
    </row>
    <row r="123" spans="2:18" ht="28" x14ac:dyDescent="0.15">
      <c r="B123" s="247"/>
      <c r="C123" s="24" t="s">
        <v>791</v>
      </c>
      <c r="D123" s="260"/>
      <c r="E123" s="261"/>
      <c r="F123" s="261"/>
      <c r="G123" s="261"/>
      <c r="H123" s="261"/>
      <c r="I123" s="261"/>
      <c r="J123" s="261"/>
      <c r="K123" s="261"/>
      <c r="L123" s="261"/>
      <c r="M123" s="261"/>
      <c r="N123" s="261"/>
      <c r="O123" s="261"/>
      <c r="P123" s="261"/>
      <c r="Q123" s="261"/>
      <c r="R123" s="262"/>
    </row>
    <row r="124" spans="2:18" ht="28.5" customHeight="1" x14ac:dyDescent="0.15">
      <c r="B124" s="247" t="s">
        <v>897</v>
      </c>
      <c r="C124" s="24" t="s">
        <v>789</v>
      </c>
      <c r="D124" s="229" t="s">
        <v>1125</v>
      </c>
      <c r="E124" s="229" t="s">
        <v>1125</v>
      </c>
      <c r="F124" s="229" t="s">
        <v>1125</v>
      </c>
      <c r="G124" s="229" t="s">
        <v>1125</v>
      </c>
      <c r="H124" s="229" t="s">
        <v>1125</v>
      </c>
      <c r="I124" s="229" t="s">
        <v>1125</v>
      </c>
      <c r="J124" s="229" t="s">
        <v>1125</v>
      </c>
      <c r="K124" s="229" t="s">
        <v>1125</v>
      </c>
      <c r="L124" s="229" t="s">
        <v>1125</v>
      </c>
      <c r="M124" s="229" t="s">
        <v>1125</v>
      </c>
      <c r="N124" s="229" t="s">
        <v>1125</v>
      </c>
      <c r="O124" s="229" t="s">
        <v>1125</v>
      </c>
      <c r="P124" s="229" t="s">
        <v>1125</v>
      </c>
      <c r="Q124" s="229" t="s">
        <v>1125</v>
      </c>
      <c r="R124" s="229" t="s">
        <v>1125</v>
      </c>
    </row>
    <row r="125" spans="2:18" ht="28.5" customHeight="1" x14ac:dyDescent="0.15">
      <c r="B125" s="247"/>
      <c r="C125" s="24" t="s">
        <v>790</v>
      </c>
      <c r="D125" s="230"/>
      <c r="E125" s="230"/>
      <c r="F125" s="230"/>
      <c r="G125" s="230"/>
      <c r="H125" s="230"/>
      <c r="I125" s="230"/>
      <c r="J125" s="230"/>
      <c r="K125" s="230"/>
      <c r="L125" s="230"/>
      <c r="M125" s="230"/>
      <c r="N125" s="230"/>
      <c r="O125" s="230"/>
      <c r="P125" s="230"/>
      <c r="Q125" s="230"/>
      <c r="R125" s="230"/>
    </row>
    <row r="126" spans="2:18" ht="28.5" customHeight="1" x14ac:dyDescent="0.15">
      <c r="B126" s="247"/>
      <c r="C126" s="24">
        <v>2020</v>
      </c>
      <c r="D126" s="230"/>
      <c r="E126" s="230"/>
      <c r="F126" s="230"/>
      <c r="G126" s="230"/>
      <c r="H126" s="230"/>
      <c r="I126" s="230"/>
      <c r="J126" s="230"/>
      <c r="K126" s="230"/>
      <c r="L126" s="230"/>
      <c r="M126" s="230"/>
      <c r="N126" s="230"/>
      <c r="O126" s="230"/>
      <c r="P126" s="230"/>
      <c r="Q126" s="230"/>
      <c r="R126" s="230"/>
    </row>
    <row r="127" spans="2:18" ht="28.5" customHeight="1" x14ac:dyDescent="0.15">
      <c r="B127" s="247"/>
      <c r="C127" s="24">
        <v>2021</v>
      </c>
      <c r="D127" s="230"/>
      <c r="E127" s="230"/>
      <c r="F127" s="230"/>
      <c r="G127" s="230"/>
      <c r="H127" s="230"/>
      <c r="I127" s="230"/>
      <c r="J127" s="230"/>
      <c r="K127" s="230"/>
      <c r="L127" s="230"/>
      <c r="M127" s="230"/>
      <c r="N127" s="230"/>
      <c r="O127" s="230"/>
      <c r="P127" s="230"/>
      <c r="Q127" s="230"/>
      <c r="R127" s="230"/>
    </row>
    <row r="128" spans="2:18" ht="28.5" customHeight="1" x14ac:dyDescent="0.15">
      <c r="B128" s="247"/>
      <c r="C128" s="24">
        <v>2022</v>
      </c>
      <c r="D128" s="230"/>
      <c r="E128" s="230"/>
      <c r="F128" s="230"/>
      <c r="G128" s="230"/>
      <c r="H128" s="230"/>
      <c r="I128" s="230"/>
      <c r="J128" s="230"/>
      <c r="K128" s="230"/>
      <c r="L128" s="230"/>
      <c r="M128" s="230"/>
      <c r="N128" s="230"/>
      <c r="O128" s="230"/>
      <c r="P128" s="230"/>
      <c r="Q128" s="230"/>
      <c r="R128" s="230"/>
    </row>
    <row r="129" spans="2:18" ht="28.5" customHeight="1" x14ac:dyDescent="0.15">
      <c r="B129" s="247"/>
      <c r="C129" s="24" t="s">
        <v>791</v>
      </c>
      <c r="D129" s="231"/>
      <c r="E129" s="231"/>
      <c r="F129" s="231"/>
      <c r="G129" s="231"/>
      <c r="H129" s="231"/>
      <c r="I129" s="231"/>
      <c r="J129" s="231"/>
      <c r="K129" s="231"/>
      <c r="L129" s="231"/>
      <c r="M129" s="231"/>
      <c r="N129" s="231"/>
      <c r="O129" s="231"/>
      <c r="P129" s="231"/>
      <c r="Q129" s="231"/>
      <c r="R129" s="231"/>
    </row>
    <row r="130" spans="2:18" ht="14" x14ac:dyDescent="0.15">
      <c r="R130"/>
    </row>
  </sheetData>
  <mergeCells count="107">
    <mergeCell ref="A2:E2"/>
    <mergeCell ref="B4:B9"/>
    <mergeCell ref="D4:R9"/>
    <mergeCell ref="B10:B15"/>
    <mergeCell ref="G10:G15"/>
    <mergeCell ref="H10:H15"/>
    <mergeCell ref="I10:I15"/>
    <mergeCell ref="J10:J15"/>
    <mergeCell ref="K10:K15"/>
    <mergeCell ref="L10:L15"/>
    <mergeCell ref="B16:B21"/>
    <mergeCell ref="D16:R21"/>
    <mergeCell ref="B22:B27"/>
    <mergeCell ref="D22:R27"/>
    <mergeCell ref="B28:B33"/>
    <mergeCell ref="D28:R33"/>
    <mergeCell ref="M10:M15"/>
    <mergeCell ref="N10:N15"/>
    <mergeCell ref="O10:O15"/>
    <mergeCell ref="P10:P15"/>
    <mergeCell ref="Q10:Q15"/>
    <mergeCell ref="R10:R15"/>
    <mergeCell ref="B46:B51"/>
    <mergeCell ref="D46:R51"/>
    <mergeCell ref="B52:B57"/>
    <mergeCell ref="D52:R57"/>
    <mergeCell ref="B58:B63"/>
    <mergeCell ref="D58:R63"/>
    <mergeCell ref="O34:O39"/>
    <mergeCell ref="P34:P39"/>
    <mergeCell ref="Q34:Q39"/>
    <mergeCell ref="R34:R39"/>
    <mergeCell ref="B40:B45"/>
    <mergeCell ref="D40:R45"/>
    <mergeCell ref="I34:I39"/>
    <mergeCell ref="J34:J39"/>
    <mergeCell ref="K34:K39"/>
    <mergeCell ref="L34:L39"/>
    <mergeCell ref="M34:M39"/>
    <mergeCell ref="N34:N39"/>
    <mergeCell ref="B34:B39"/>
    <mergeCell ref="D34:D39"/>
    <mergeCell ref="E34:E39"/>
    <mergeCell ref="F34:F39"/>
    <mergeCell ref="G34:G39"/>
    <mergeCell ref="H34:H39"/>
    <mergeCell ref="I76:I81"/>
    <mergeCell ref="J76:J81"/>
    <mergeCell ref="K76:K81"/>
    <mergeCell ref="B64:B69"/>
    <mergeCell ref="D64:R69"/>
    <mergeCell ref="B70:B75"/>
    <mergeCell ref="D70:R75"/>
    <mergeCell ref="B76:B81"/>
    <mergeCell ref="D76:D81"/>
    <mergeCell ref="E76:E81"/>
    <mergeCell ref="F76:F81"/>
    <mergeCell ref="G76:G81"/>
    <mergeCell ref="H76:H81"/>
    <mergeCell ref="O76:O81"/>
    <mergeCell ref="P76:P81"/>
    <mergeCell ref="Q76:Q81"/>
    <mergeCell ref="R76:R81"/>
    <mergeCell ref="L76:L81"/>
    <mergeCell ref="M76:M81"/>
    <mergeCell ref="N76:N81"/>
    <mergeCell ref="R82:R87"/>
    <mergeCell ref="B88:B93"/>
    <mergeCell ref="D88:R93"/>
    <mergeCell ref="B94:B99"/>
    <mergeCell ref="D94:R99"/>
    <mergeCell ref="B100:B105"/>
    <mergeCell ref="D100:R105"/>
    <mergeCell ref="L82:L87"/>
    <mergeCell ref="M82:M87"/>
    <mergeCell ref="N82:N87"/>
    <mergeCell ref="O82:O87"/>
    <mergeCell ref="P82:P87"/>
    <mergeCell ref="Q82:Q87"/>
    <mergeCell ref="B82:B87"/>
    <mergeCell ref="G82:G87"/>
    <mergeCell ref="H82:H87"/>
    <mergeCell ref="I82:I87"/>
    <mergeCell ref="J82:J87"/>
    <mergeCell ref="K82:K87"/>
    <mergeCell ref="B124:B129"/>
    <mergeCell ref="D124:D129"/>
    <mergeCell ref="E124:E129"/>
    <mergeCell ref="F124:F129"/>
    <mergeCell ref="G124:G129"/>
    <mergeCell ref="H124:H129"/>
    <mergeCell ref="B106:B111"/>
    <mergeCell ref="D106:R111"/>
    <mergeCell ref="B112:B117"/>
    <mergeCell ref="D112:R117"/>
    <mergeCell ref="B118:B123"/>
    <mergeCell ref="D118:R123"/>
    <mergeCell ref="O124:O129"/>
    <mergeCell ref="P124:P129"/>
    <mergeCell ref="Q124:Q129"/>
    <mergeCell ref="R124:R129"/>
    <mergeCell ref="I124:I129"/>
    <mergeCell ref="J124:J129"/>
    <mergeCell ref="K124:K129"/>
    <mergeCell ref="L124:L129"/>
    <mergeCell ref="M124:M129"/>
    <mergeCell ref="N124:N129"/>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0BC39-7C05-408D-88D8-83CBF77A3BCF}">
  <sheetPr>
    <tabColor theme="0" tint="-4.9989318521683403E-2"/>
  </sheetPr>
  <dimension ref="A1:R45"/>
  <sheetViews>
    <sheetView showGridLines="0" topLeftCell="A7" zoomScale="70" zoomScaleNormal="70" workbookViewId="0">
      <selection activeCell="F40" sqref="F40:F45"/>
    </sheetView>
  </sheetViews>
  <sheetFormatPr baseColWidth="10" defaultColWidth="9" defaultRowHeight="13" x14ac:dyDescent="0.15"/>
  <cols>
    <col min="1" max="1" width="9" style="14"/>
    <col min="2" max="2" width="20.6640625" style="14" customWidth="1"/>
    <col min="3" max="3" width="17.6640625" style="14" customWidth="1"/>
    <col min="4" max="8" width="15.6640625" style="14" customWidth="1"/>
    <col min="9" max="9" width="24.6640625" style="14" customWidth="1"/>
    <col min="10" max="17" width="15.6640625" style="14" customWidth="1"/>
    <col min="18" max="18" width="29.33203125" style="14" customWidth="1"/>
    <col min="19" max="16384" width="9" style="14"/>
  </cols>
  <sheetData>
    <row r="1" spans="1:18" customFormat="1" ht="14" x14ac:dyDescent="0.15">
      <c r="A1" s="12" t="s">
        <v>990</v>
      </c>
    </row>
    <row r="2" spans="1:18" x14ac:dyDescent="0.15">
      <c r="E2" s="97"/>
    </row>
    <row r="3" spans="1:18" ht="75" customHeight="1" x14ac:dyDescent="0.15">
      <c r="B3" s="44" t="s">
        <v>773</v>
      </c>
      <c r="C3" s="44" t="s">
        <v>466</v>
      </c>
      <c r="D3" s="44" t="s">
        <v>774</v>
      </c>
      <c r="E3" s="44" t="s">
        <v>775</v>
      </c>
      <c r="F3" s="44" t="s">
        <v>776</v>
      </c>
      <c r="G3" s="44" t="s">
        <v>777</v>
      </c>
      <c r="H3" s="44" t="s">
        <v>778</v>
      </c>
      <c r="I3" s="44" t="s">
        <v>779</v>
      </c>
      <c r="J3" s="44" t="s">
        <v>780</v>
      </c>
      <c r="K3" s="44" t="s">
        <v>781</v>
      </c>
      <c r="L3" s="44" t="s">
        <v>782</v>
      </c>
      <c r="M3" s="44" t="s">
        <v>783</v>
      </c>
      <c r="N3" s="44" t="s">
        <v>784</v>
      </c>
      <c r="O3" s="44" t="s">
        <v>785</v>
      </c>
      <c r="P3" s="44" t="s">
        <v>786</v>
      </c>
      <c r="Q3" s="44" t="s">
        <v>787</v>
      </c>
      <c r="R3" s="44" t="s">
        <v>236</v>
      </c>
    </row>
    <row r="4" spans="1:18" ht="12.75" customHeight="1" x14ac:dyDescent="0.15">
      <c r="B4" s="247" t="s">
        <v>991</v>
      </c>
      <c r="C4" s="24" t="s">
        <v>789</v>
      </c>
      <c r="D4" s="86">
        <v>300000</v>
      </c>
      <c r="E4" s="86">
        <v>300000</v>
      </c>
      <c r="F4" s="86">
        <v>0</v>
      </c>
      <c r="G4" s="266" t="s">
        <v>800</v>
      </c>
      <c r="H4" s="266" t="s">
        <v>800</v>
      </c>
      <c r="I4" s="266" t="s">
        <v>823</v>
      </c>
      <c r="J4" s="270">
        <v>1115048.6499999999</v>
      </c>
      <c r="K4" s="270">
        <v>3.72</v>
      </c>
      <c r="L4" s="266" t="s">
        <v>802</v>
      </c>
      <c r="M4" s="266" t="s">
        <v>803</v>
      </c>
      <c r="N4" s="266" t="s">
        <v>856</v>
      </c>
      <c r="O4" s="266" t="s">
        <v>804</v>
      </c>
      <c r="P4" s="266" t="s">
        <v>992</v>
      </c>
      <c r="Q4" s="266" t="s">
        <v>992</v>
      </c>
      <c r="R4" s="266" t="s">
        <v>993</v>
      </c>
    </row>
    <row r="5" spans="1:18" ht="12.75" customHeight="1" x14ac:dyDescent="0.15">
      <c r="B5" s="247"/>
      <c r="C5" s="24" t="s">
        <v>790</v>
      </c>
      <c r="D5" s="86">
        <v>290458.75</v>
      </c>
      <c r="E5" s="86">
        <v>290458.75</v>
      </c>
      <c r="F5" s="86">
        <v>0</v>
      </c>
      <c r="G5" s="267"/>
      <c r="H5" s="267"/>
      <c r="I5" s="267"/>
      <c r="J5" s="271"/>
      <c r="K5" s="271"/>
      <c r="L5" s="267"/>
      <c r="M5" s="267"/>
      <c r="N5" s="267"/>
      <c r="O5" s="267"/>
      <c r="P5" s="267"/>
      <c r="Q5" s="267"/>
      <c r="R5" s="267"/>
    </row>
    <row r="6" spans="1:18" ht="12.75" customHeight="1" x14ac:dyDescent="0.15">
      <c r="B6" s="247"/>
      <c r="C6" s="24">
        <v>2020</v>
      </c>
      <c r="D6" s="86" t="s">
        <v>839</v>
      </c>
      <c r="E6" s="86" t="s">
        <v>839</v>
      </c>
      <c r="F6" s="86">
        <v>0</v>
      </c>
      <c r="G6" s="267"/>
      <c r="H6" s="267"/>
      <c r="I6" s="267"/>
      <c r="J6" s="271"/>
      <c r="K6" s="271"/>
      <c r="L6" s="267"/>
      <c r="M6" s="267"/>
      <c r="N6" s="267"/>
      <c r="O6" s="267"/>
      <c r="P6" s="267"/>
      <c r="Q6" s="267"/>
      <c r="R6" s="267"/>
    </row>
    <row r="7" spans="1:18" ht="12.75" customHeight="1" x14ac:dyDescent="0.15">
      <c r="B7" s="247"/>
      <c r="C7" s="24">
        <v>2021</v>
      </c>
      <c r="D7" s="86" t="s">
        <v>839</v>
      </c>
      <c r="E7" s="86">
        <v>0</v>
      </c>
      <c r="F7" s="86">
        <v>0</v>
      </c>
      <c r="G7" s="267"/>
      <c r="H7" s="267"/>
      <c r="I7" s="267"/>
      <c r="J7" s="271"/>
      <c r="K7" s="271"/>
      <c r="L7" s="267"/>
      <c r="M7" s="267"/>
      <c r="N7" s="267"/>
      <c r="O7" s="267"/>
      <c r="P7" s="267"/>
      <c r="Q7" s="267"/>
      <c r="R7" s="267"/>
    </row>
    <row r="8" spans="1:18" ht="12.75" customHeight="1" x14ac:dyDescent="0.15">
      <c r="B8" s="247"/>
      <c r="C8" s="24">
        <v>2022</v>
      </c>
      <c r="D8" s="86" t="s">
        <v>839</v>
      </c>
      <c r="E8" s="86">
        <v>0</v>
      </c>
      <c r="F8" s="86">
        <v>0</v>
      </c>
      <c r="G8" s="267"/>
      <c r="H8" s="267"/>
      <c r="I8" s="267"/>
      <c r="J8" s="271"/>
      <c r="K8" s="271"/>
      <c r="L8" s="267"/>
      <c r="M8" s="267"/>
      <c r="N8" s="267"/>
      <c r="O8" s="267"/>
      <c r="P8" s="267"/>
      <c r="Q8" s="267"/>
      <c r="R8" s="267"/>
    </row>
    <row r="9" spans="1:18" ht="14" x14ac:dyDescent="0.15">
      <c r="B9" s="247"/>
      <c r="C9" s="24" t="s">
        <v>791</v>
      </c>
      <c r="D9" s="86">
        <v>0</v>
      </c>
      <c r="E9" s="86">
        <f>SUM(E6:E8)</f>
        <v>0</v>
      </c>
      <c r="F9" s="86">
        <f>SUM(F6:F8)</f>
        <v>0</v>
      </c>
      <c r="G9" s="268"/>
      <c r="H9" s="268"/>
      <c r="I9" s="268"/>
      <c r="J9" s="272"/>
      <c r="K9" s="272"/>
      <c r="L9" s="268"/>
      <c r="M9" s="268"/>
      <c r="N9" s="268"/>
      <c r="O9" s="268"/>
      <c r="P9" s="268"/>
      <c r="Q9" s="268"/>
      <c r="R9" s="268"/>
    </row>
    <row r="10" spans="1:18" ht="12.75" customHeight="1" x14ac:dyDescent="0.15">
      <c r="B10" s="247" t="s">
        <v>994</v>
      </c>
      <c r="C10" s="24" t="s">
        <v>789</v>
      </c>
      <c r="D10" s="275" t="s">
        <v>1132</v>
      </c>
      <c r="E10" s="276"/>
      <c r="F10" s="276"/>
      <c r="G10" s="276"/>
      <c r="H10" s="276"/>
      <c r="I10" s="276"/>
      <c r="J10" s="276"/>
      <c r="K10" s="276"/>
      <c r="L10" s="276"/>
      <c r="M10" s="276"/>
      <c r="N10" s="276"/>
      <c r="O10" s="276"/>
      <c r="P10" s="365"/>
      <c r="Q10" s="365"/>
      <c r="R10" s="366"/>
    </row>
    <row r="11" spans="1:18" ht="14" x14ac:dyDescent="0.15">
      <c r="B11" s="247"/>
      <c r="C11" s="24" t="s">
        <v>790</v>
      </c>
      <c r="D11" s="278"/>
      <c r="E11" s="279"/>
      <c r="F11" s="279"/>
      <c r="G11" s="279"/>
      <c r="H11" s="279"/>
      <c r="I11" s="279"/>
      <c r="J11" s="279"/>
      <c r="K11" s="279"/>
      <c r="L11" s="279"/>
      <c r="M11" s="279"/>
      <c r="N11" s="279"/>
      <c r="O11" s="279"/>
      <c r="P11" s="409"/>
      <c r="Q11" s="409"/>
      <c r="R11" s="369"/>
    </row>
    <row r="12" spans="1:18" x14ac:dyDescent="0.15">
      <c r="B12" s="247"/>
      <c r="C12" s="24">
        <v>2020</v>
      </c>
      <c r="D12" s="278"/>
      <c r="E12" s="279"/>
      <c r="F12" s="279"/>
      <c r="G12" s="279"/>
      <c r="H12" s="279"/>
      <c r="I12" s="279"/>
      <c r="J12" s="279"/>
      <c r="K12" s="279"/>
      <c r="L12" s="279"/>
      <c r="M12" s="279"/>
      <c r="N12" s="279"/>
      <c r="O12" s="279"/>
      <c r="P12" s="409"/>
      <c r="Q12" s="409"/>
      <c r="R12" s="369"/>
    </row>
    <row r="13" spans="1:18" x14ac:dyDescent="0.15">
      <c r="B13" s="247"/>
      <c r="C13" s="24">
        <v>2021</v>
      </c>
      <c r="D13" s="278"/>
      <c r="E13" s="279"/>
      <c r="F13" s="279"/>
      <c r="G13" s="279"/>
      <c r="H13" s="279"/>
      <c r="I13" s="279"/>
      <c r="J13" s="279"/>
      <c r="K13" s="279"/>
      <c r="L13" s="279"/>
      <c r="M13" s="279"/>
      <c r="N13" s="279"/>
      <c r="O13" s="279"/>
      <c r="P13" s="409"/>
      <c r="Q13" s="409"/>
      <c r="R13" s="369"/>
    </row>
    <row r="14" spans="1:18" x14ac:dyDescent="0.15">
      <c r="B14" s="247"/>
      <c r="C14" s="24">
        <v>2022</v>
      </c>
      <c r="D14" s="278"/>
      <c r="E14" s="279"/>
      <c r="F14" s="279"/>
      <c r="G14" s="279"/>
      <c r="H14" s="279"/>
      <c r="I14" s="279"/>
      <c r="J14" s="279"/>
      <c r="K14" s="279"/>
      <c r="L14" s="279"/>
      <c r="M14" s="279"/>
      <c r="N14" s="279"/>
      <c r="O14" s="279"/>
      <c r="P14" s="409"/>
      <c r="Q14" s="409"/>
      <c r="R14" s="369"/>
    </row>
    <row r="15" spans="1:18" ht="14" x14ac:dyDescent="0.15">
      <c r="B15" s="247"/>
      <c r="C15" s="24" t="s">
        <v>791</v>
      </c>
      <c r="D15" s="281"/>
      <c r="E15" s="282"/>
      <c r="F15" s="282"/>
      <c r="G15" s="282"/>
      <c r="H15" s="282"/>
      <c r="I15" s="282"/>
      <c r="J15" s="282"/>
      <c r="K15" s="282"/>
      <c r="L15" s="282"/>
      <c r="M15" s="282"/>
      <c r="N15" s="282"/>
      <c r="O15" s="282"/>
      <c r="P15" s="371"/>
      <c r="Q15" s="371"/>
      <c r="R15" s="372"/>
    </row>
    <row r="16" spans="1:18" ht="12.75" customHeight="1" x14ac:dyDescent="0.15">
      <c r="B16" s="247" t="s">
        <v>995</v>
      </c>
      <c r="C16" s="24" t="s">
        <v>789</v>
      </c>
      <c r="D16" s="86">
        <v>42000</v>
      </c>
      <c r="E16" s="86">
        <v>0</v>
      </c>
      <c r="F16" s="86">
        <v>42000</v>
      </c>
      <c r="G16" s="266" t="s">
        <v>800</v>
      </c>
      <c r="H16" s="266" t="s">
        <v>800</v>
      </c>
      <c r="I16" s="266" t="s">
        <v>823</v>
      </c>
      <c r="J16" s="270">
        <v>146466.53</v>
      </c>
      <c r="K16" s="270">
        <v>2.23</v>
      </c>
      <c r="L16" s="266" t="s">
        <v>802</v>
      </c>
      <c r="M16" s="266" t="s">
        <v>803</v>
      </c>
      <c r="N16" s="266" t="s">
        <v>856</v>
      </c>
      <c r="O16" s="266" t="s">
        <v>804</v>
      </c>
      <c r="P16" s="266" t="s">
        <v>992</v>
      </c>
      <c r="Q16" s="266" t="s">
        <v>992</v>
      </c>
      <c r="R16" s="266" t="s">
        <v>996</v>
      </c>
    </row>
    <row r="17" spans="2:18" ht="12.75" customHeight="1" x14ac:dyDescent="0.15">
      <c r="B17" s="247"/>
      <c r="C17" s="24" t="s">
        <v>790</v>
      </c>
      <c r="D17" s="86">
        <v>0</v>
      </c>
      <c r="E17" s="86">
        <v>0</v>
      </c>
      <c r="F17" s="86">
        <v>0</v>
      </c>
      <c r="G17" s="267"/>
      <c r="H17" s="267"/>
      <c r="I17" s="267"/>
      <c r="J17" s="271"/>
      <c r="K17" s="271"/>
      <c r="L17" s="267"/>
      <c r="M17" s="267"/>
      <c r="N17" s="267"/>
      <c r="O17" s="267"/>
      <c r="P17" s="267"/>
      <c r="Q17" s="267"/>
      <c r="R17" s="267"/>
    </row>
    <row r="18" spans="2:18" ht="12.75" customHeight="1" x14ac:dyDescent="0.15">
      <c r="B18" s="247"/>
      <c r="C18" s="24">
        <v>2020</v>
      </c>
      <c r="D18" s="86">
        <v>42000</v>
      </c>
      <c r="E18" s="86">
        <v>0</v>
      </c>
      <c r="F18" s="86">
        <f>D18</f>
        <v>42000</v>
      </c>
      <c r="G18" s="267"/>
      <c r="H18" s="267"/>
      <c r="I18" s="267"/>
      <c r="J18" s="271"/>
      <c r="K18" s="271"/>
      <c r="L18" s="267"/>
      <c r="M18" s="267"/>
      <c r="N18" s="267"/>
      <c r="O18" s="267"/>
      <c r="P18" s="267"/>
      <c r="Q18" s="267"/>
      <c r="R18" s="267"/>
    </row>
    <row r="19" spans="2:18" ht="12.75" customHeight="1" x14ac:dyDescent="0.15">
      <c r="B19" s="247"/>
      <c r="C19" s="24">
        <v>2021</v>
      </c>
      <c r="D19" s="86">
        <v>42840</v>
      </c>
      <c r="E19" s="86">
        <v>0</v>
      </c>
      <c r="F19" s="86">
        <f t="shared" ref="F19:F20" si="0">D19</f>
        <v>42840</v>
      </c>
      <c r="G19" s="267"/>
      <c r="H19" s="267"/>
      <c r="I19" s="267"/>
      <c r="J19" s="271"/>
      <c r="K19" s="271"/>
      <c r="L19" s="267"/>
      <c r="M19" s="267"/>
      <c r="N19" s="267"/>
      <c r="O19" s="267"/>
      <c r="P19" s="267"/>
      <c r="Q19" s="267"/>
      <c r="R19" s="267"/>
    </row>
    <row r="20" spans="2:18" ht="12.75" customHeight="1" x14ac:dyDescent="0.15">
      <c r="B20" s="247"/>
      <c r="C20" s="24">
        <v>2022</v>
      </c>
      <c r="D20" s="86">
        <v>43696.800000000003</v>
      </c>
      <c r="E20" s="86">
        <v>0</v>
      </c>
      <c r="F20" s="86">
        <f t="shared" si="0"/>
        <v>43696.800000000003</v>
      </c>
      <c r="G20" s="267"/>
      <c r="H20" s="267"/>
      <c r="I20" s="267"/>
      <c r="J20" s="271"/>
      <c r="K20" s="271"/>
      <c r="L20" s="267"/>
      <c r="M20" s="267"/>
      <c r="N20" s="267"/>
      <c r="O20" s="267"/>
      <c r="P20" s="267"/>
      <c r="Q20" s="267"/>
      <c r="R20" s="267"/>
    </row>
    <row r="21" spans="2:18" ht="14" x14ac:dyDescent="0.15">
      <c r="B21" s="247"/>
      <c r="C21" s="24" t="s">
        <v>791</v>
      </c>
      <c r="D21" s="86">
        <f>SUM(D18:D20)</f>
        <v>128536.8</v>
      </c>
      <c r="E21" s="86">
        <f t="shared" ref="E21:F21" si="1">SUM(E18:E20)</f>
        <v>0</v>
      </c>
      <c r="F21" s="86">
        <f t="shared" si="1"/>
        <v>128536.8</v>
      </c>
      <c r="G21" s="268"/>
      <c r="H21" s="268"/>
      <c r="I21" s="268"/>
      <c r="J21" s="272"/>
      <c r="K21" s="272"/>
      <c r="L21" s="268"/>
      <c r="M21" s="268"/>
      <c r="N21" s="268"/>
      <c r="O21" s="268"/>
      <c r="P21" s="268"/>
      <c r="Q21" s="268"/>
      <c r="R21" s="268"/>
    </row>
    <row r="22" spans="2:18" ht="12.75" customHeight="1" x14ac:dyDescent="0.15">
      <c r="B22" s="247" t="s">
        <v>997</v>
      </c>
      <c r="C22" s="24" t="s">
        <v>789</v>
      </c>
      <c r="D22" s="254" t="s">
        <v>1133</v>
      </c>
      <c r="E22" s="255"/>
      <c r="F22" s="255"/>
      <c r="G22" s="255"/>
      <c r="H22" s="255"/>
      <c r="I22" s="255"/>
      <c r="J22" s="255"/>
      <c r="K22" s="255"/>
      <c r="L22" s="255"/>
      <c r="M22" s="255"/>
      <c r="N22" s="255"/>
      <c r="O22" s="255"/>
      <c r="P22" s="374"/>
      <c r="Q22" s="374"/>
      <c r="R22" s="375"/>
    </row>
    <row r="23" spans="2:18" ht="14" x14ac:dyDescent="0.15">
      <c r="B23" s="247"/>
      <c r="C23" s="24" t="s">
        <v>790</v>
      </c>
      <c r="D23" s="257"/>
      <c r="E23" s="258"/>
      <c r="F23" s="258"/>
      <c r="G23" s="258"/>
      <c r="H23" s="258"/>
      <c r="I23" s="258"/>
      <c r="J23" s="258"/>
      <c r="K23" s="258"/>
      <c r="L23" s="258"/>
      <c r="M23" s="258"/>
      <c r="N23" s="258"/>
      <c r="O23" s="258"/>
      <c r="P23" s="407"/>
      <c r="Q23" s="407"/>
      <c r="R23" s="377"/>
    </row>
    <row r="24" spans="2:18" x14ac:dyDescent="0.15">
      <c r="B24" s="247"/>
      <c r="C24" s="24">
        <v>2020</v>
      </c>
      <c r="D24" s="257"/>
      <c r="E24" s="258"/>
      <c r="F24" s="258"/>
      <c r="G24" s="258"/>
      <c r="H24" s="258"/>
      <c r="I24" s="258"/>
      <c r="J24" s="258"/>
      <c r="K24" s="258"/>
      <c r="L24" s="258"/>
      <c r="M24" s="258"/>
      <c r="N24" s="258"/>
      <c r="O24" s="258"/>
      <c r="P24" s="407"/>
      <c r="Q24" s="407"/>
      <c r="R24" s="377"/>
    </row>
    <row r="25" spans="2:18" x14ac:dyDescent="0.15">
      <c r="B25" s="247"/>
      <c r="C25" s="24">
        <v>2021</v>
      </c>
      <c r="D25" s="257"/>
      <c r="E25" s="258"/>
      <c r="F25" s="258"/>
      <c r="G25" s="258"/>
      <c r="H25" s="258"/>
      <c r="I25" s="258"/>
      <c r="J25" s="258"/>
      <c r="K25" s="258"/>
      <c r="L25" s="258"/>
      <c r="M25" s="258"/>
      <c r="N25" s="258"/>
      <c r="O25" s="258"/>
      <c r="P25" s="407"/>
      <c r="Q25" s="407"/>
      <c r="R25" s="377"/>
    </row>
    <row r="26" spans="2:18" x14ac:dyDescent="0.15">
      <c r="B26" s="247"/>
      <c r="C26" s="24">
        <v>2022</v>
      </c>
      <c r="D26" s="257"/>
      <c r="E26" s="258"/>
      <c r="F26" s="258"/>
      <c r="G26" s="258"/>
      <c r="H26" s="258"/>
      <c r="I26" s="258"/>
      <c r="J26" s="258"/>
      <c r="K26" s="258"/>
      <c r="L26" s="258"/>
      <c r="M26" s="258"/>
      <c r="N26" s="258"/>
      <c r="O26" s="258"/>
      <c r="P26" s="407"/>
      <c r="Q26" s="407"/>
      <c r="R26" s="377"/>
    </row>
    <row r="27" spans="2:18" ht="14" x14ac:dyDescent="0.15">
      <c r="B27" s="247"/>
      <c r="C27" s="24" t="s">
        <v>791</v>
      </c>
      <c r="D27" s="260"/>
      <c r="E27" s="261"/>
      <c r="F27" s="261"/>
      <c r="G27" s="261"/>
      <c r="H27" s="261"/>
      <c r="I27" s="261"/>
      <c r="J27" s="261"/>
      <c r="K27" s="261"/>
      <c r="L27" s="261"/>
      <c r="M27" s="261"/>
      <c r="N27" s="261"/>
      <c r="O27" s="261"/>
      <c r="P27" s="378"/>
      <c r="Q27" s="378"/>
      <c r="R27" s="379"/>
    </row>
    <row r="28" spans="2:18" ht="22.5" customHeight="1" x14ac:dyDescent="0.15">
      <c r="B28" s="247" t="s">
        <v>998</v>
      </c>
      <c r="C28" s="24" t="s">
        <v>789</v>
      </c>
      <c r="D28" s="98">
        <f>SUM(E28:F28)</f>
        <v>42000</v>
      </c>
      <c r="E28" s="98">
        <v>0</v>
      </c>
      <c r="F28" s="98">
        <v>42000</v>
      </c>
      <c r="G28" s="229" t="s">
        <v>800</v>
      </c>
      <c r="H28" s="229" t="s">
        <v>800</v>
      </c>
      <c r="I28" s="229" t="s">
        <v>935</v>
      </c>
      <c r="J28" s="400">
        <v>777385.29</v>
      </c>
      <c r="K28" s="400">
        <f>J28/D32</f>
        <v>18.509173571428573</v>
      </c>
      <c r="L28" s="229" t="s">
        <v>802</v>
      </c>
      <c r="M28" s="229" t="s">
        <v>999</v>
      </c>
      <c r="N28" s="229" t="s">
        <v>856</v>
      </c>
      <c r="O28" s="229" t="s">
        <v>1114</v>
      </c>
      <c r="P28" s="229" t="s">
        <v>806</v>
      </c>
      <c r="Q28" s="229" t="s">
        <v>1157</v>
      </c>
      <c r="R28" s="229" t="s">
        <v>1000</v>
      </c>
    </row>
    <row r="29" spans="2:18" ht="22.5" customHeight="1" x14ac:dyDescent="0.15">
      <c r="B29" s="247"/>
      <c r="C29" s="24" t="s">
        <v>790</v>
      </c>
      <c r="D29" s="98">
        <f t="shared" ref="D29:D32" si="2">SUM(E29:F29)</f>
        <v>0</v>
      </c>
      <c r="E29" s="98">
        <v>0</v>
      </c>
      <c r="F29" s="98">
        <v>0</v>
      </c>
      <c r="G29" s="230"/>
      <c r="H29" s="230"/>
      <c r="I29" s="230"/>
      <c r="J29" s="401"/>
      <c r="K29" s="401"/>
      <c r="L29" s="230"/>
      <c r="M29" s="230"/>
      <c r="N29" s="230"/>
      <c r="O29" s="230"/>
      <c r="P29" s="230"/>
      <c r="Q29" s="230"/>
      <c r="R29" s="230"/>
    </row>
    <row r="30" spans="2:18" ht="22.5" customHeight="1" x14ac:dyDescent="0.15">
      <c r="B30" s="247"/>
      <c r="C30" s="24">
        <v>2020</v>
      </c>
      <c r="D30" s="98">
        <f t="shared" si="2"/>
        <v>42000</v>
      </c>
      <c r="E30" s="98">
        <v>0</v>
      </c>
      <c r="F30" s="98">
        <v>42000</v>
      </c>
      <c r="G30" s="230"/>
      <c r="H30" s="230"/>
      <c r="I30" s="230"/>
      <c r="J30" s="401"/>
      <c r="K30" s="401"/>
      <c r="L30" s="230"/>
      <c r="M30" s="230"/>
      <c r="N30" s="230"/>
      <c r="O30" s="230"/>
      <c r="P30" s="230"/>
      <c r="Q30" s="230"/>
      <c r="R30" s="230"/>
    </row>
    <row r="31" spans="2:18" ht="22.5" customHeight="1" x14ac:dyDescent="0.15">
      <c r="B31" s="247"/>
      <c r="C31" s="24">
        <v>2021</v>
      </c>
      <c r="D31" s="98">
        <f t="shared" si="2"/>
        <v>42000</v>
      </c>
      <c r="E31" s="98">
        <v>0</v>
      </c>
      <c r="F31" s="98">
        <v>42000</v>
      </c>
      <c r="G31" s="230"/>
      <c r="H31" s="230"/>
      <c r="I31" s="230"/>
      <c r="J31" s="401"/>
      <c r="K31" s="401"/>
      <c r="L31" s="230"/>
      <c r="M31" s="230"/>
      <c r="N31" s="230"/>
      <c r="O31" s="230"/>
      <c r="P31" s="230"/>
      <c r="Q31" s="230"/>
      <c r="R31" s="230"/>
    </row>
    <row r="32" spans="2:18" ht="22.5" customHeight="1" x14ac:dyDescent="0.15">
      <c r="B32" s="247"/>
      <c r="C32" s="24">
        <v>2022</v>
      </c>
      <c r="D32" s="98">
        <f t="shared" si="2"/>
        <v>42000</v>
      </c>
      <c r="E32" s="98">
        <v>0</v>
      </c>
      <c r="F32" s="98">
        <v>42000</v>
      </c>
      <c r="G32" s="230"/>
      <c r="H32" s="230"/>
      <c r="I32" s="230"/>
      <c r="J32" s="401"/>
      <c r="K32" s="401"/>
      <c r="L32" s="230"/>
      <c r="M32" s="230"/>
      <c r="N32" s="230"/>
      <c r="O32" s="230"/>
      <c r="P32" s="230"/>
      <c r="Q32" s="230"/>
      <c r="R32" s="230"/>
    </row>
    <row r="33" spans="2:18" ht="22.5" customHeight="1" x14ac:dyDescent="0.15">
      <c r="B33" s="247"/>
      <c r="C33" s="24" t="s">
        <v>791</v>
      </c>
      <c r="D33" s="98">
        <f>SUM(D30:D32)</f>
        <v>126000</v>
      </c>
      <c r="E33" s="98">
        <f>SUM(E30:E32)</f>
        <v>0</v>
      </c>
      <c r="F33" s="98">
        <f>SUM(F30:F32)</f>
        <v>126000</v>
      </c>
      <c r="G33" s="231"/>
      <c r="H33" s="231"/>
      <c r="I33" s="231"/>
      <c r="J33" s="402"/>
      <c r="K33" s="402"/>
      <c r="L33" s="231"/>
      <c r="M33" s="231"/>
      <c r="N33" s="231"/>
      <c r="O33" s="231"/>
      <c r="P33" s="231"/>
      <c r="Q33" s="231"/>
      <c r="R33" s="231"/>
    </row>
    <row r="34" spans="2:18" ht="12.75" customHeight="1" x14ac:dyDescent="0.15">
      <c r="B34" s="247" t="s">
        <v>1001</v>
      </c>
      <c r="C34" s="24" t="s">
        <v>789</v>
      </c>
      <c r="D34" s="405" t="s">
        <v>1002</v>
      </c>
      <c r="E34" s="374"/>
      <c r="F34" s="374"/>
      <c r="G34" s="374"/>
      <c r="H34" s="374"/>
      <c r="I34" s="374"/>
      <c r="J34" s="374"/>
      <c r="K34" s="374"/>
      <c r="L34" s="374"/>
      <c r="M34" s="374"/>
      <c r="N34" s="374"/>
      <c r="O34" s="374"/>
      <c r="P34" s="374"/>
      <c r="Q34" s="374"/>
      <c r="R34" s="375"/>
    </row>
    <row r="35" spans="2:18" ht="14" x14ac:dyDescent="0.15">
      <c r="B35" s="247"/>
      <c r="C35" s="24" t="s">
        <v>790</v>
      </c>
      <c r="D35" s="406"/>
      <c r="E35" s="407"/>
      <c r="F35" s="407"/>
      <c r="G35" s="407"/>
      <c r="H35" s="407"/>
      <c r="I35" s="407"/>
      <c r="J35" s="407"/>
      <c r="K35" s="407"/>
      <c r="L35" s="407"/>
      <c r="M35" s="407"/>
      <c r="N35" s="407"/>
      <c r="O35" s="407"/>
      <c r="P35" s="407"/>
      <c r="Q35" s="407"/>
      <c r="R35" s="377"/>
    </row>
    <row r="36" spans="2:18" x14ac:dyDescent="0.15">
      <c r="B36" s="247"/>
      <c r="C36" s="24">
        <v>2020</v>
      </c>
      <c r="D36" s="406"/>
      <c r="E36" s="407"/>
      <c r="F36" s="407"/>
      <c r="G36" s="407"/>
      <c r="H36" s="407"/>
      <c r="I36" s="407"/>
      <c r="J36" s="407"/>
      <c r="K36" s="407"/>
      <c r="L36" s="407"/>
      <c r="M36" s="407"/>
      <c r="N36" s="407"/>
      <c r="O36" s="407"/>
      <c r="P36" s="407"/>
      <c r="Q36" s="407"/>
      <c r="R36" s="377"/>
    </row>
    <row r="37" spans="2:18" x14ac:dyDescent="0.15">
      <c r="B37" s="247"/>
      <c r="C37" s="24">
        <v>2021</v>
      </c>
      <c r="D37" s="406"/>
      <c r="E37" s="407"/>
      <c r="F37" s="407"/>
      <c r="G37" s="407"/>
      <c r="H37" s="407"/>
      <c r="I37" s="407"/>
      <c r="J37" s="407"/>
      <c r="K37" s="407"/>
      <c r="L37" s="407"/>
      <c r="M37" s="407"/>
      <c r="N37" s="407"/>
      <c r="O37" s="407"/>
      <c r="P37" s="407"/>
      <c r="Q37" s="407"/>
      <c r="R37" s="377"/>
    </row>
    <row r="38" spans="2:18" x14ac:dyDescent="0.15">
      <c r="B38" s="247"/>
      <c r="C38" s="24">
        <v>2022</v>
      </c>
      <c r="D38" s="406"/>
      <c r="E38" s="407"/>
      <c r="F38" s="407"/>
      <c r="G38" s="407"/>
      <c r="H38" s="407"/>
      <c r="I38" s="407"/>
      <c r="J38" s="407"/>
      <c r="K38" s="407"/>
      <c r="L38" s="407"/>
      <c r="M38" s="407"/>
      <c r="N38" s="407"/>
      <c r="O38" s="407"/>
      <c r="P38" s="407"/>
      <c r="Q38" s="407"/>
      <c r="R38" s="377"/>
    </row>
    <row r="39" spans="2:18" ht="14" x14ac:dyDescent="0.15">
      <c r="B39" s="247"/>
      <c r="C39" s="24" t="s">
        <v>791</v>
      </c>
      <c r="D39" s="408"/>
      <c r="E39" s="378"/>
      <c r="F39" s="378"/>
      <c r="G39" s="378"/>
      <c r="H39" s="378"/>
      <c r="I39" s="378"/>
      <c r="J39" s="378"/>
      <c r="K39" s="378"/>
      <c r="L39" s="378"/>
      <c r="M39" s="378"/>
      <c r="N39" s="378"/>
      <c r="O39" s="378"/>
      <c r="P39" s="378"/>
      <c r="Q39" s="378"/>
      <c r="R39" s="379"/>
    </row>
    <row r="40" spans="2:18" ht="18.75" customHeight="1" x14ac:dyDescent="0.15">
      <c r="B40" s="247" t="s">
        <v>797</v>
      </c>
      <c r="C40" s="24" t="s">
        <v>789</v>
      </c>
      <c r="D40" s="229" t="s">
        <v>1159</v>
      </c>
      <c r="E40" s="229" t="s">
        <v>1159</v>
      </c>
      <c r="F40" s="229" t="s">
        <v>1159</v>
      </c>
      <c r="G40" s="229" t="s">
        <v>800</v>
      </c>
      <c r="H40" s="229" t="s">
        <v>800</v>
      </c>
      <c r="I40" s="229" t="s">
        <v>823</v>
      </c>
      <c r="J40" s="400">
        <v>1022629.33</v>
      </c>
      <c r="K40" s="400" t="s">
        <v>1003</v>
      </c>
      <c r="L40" s="229" t="s">
        <v>802</v>
      </c>
      <c r="M40" s="229" t="s">
        <v>803</v>
      </c>
      <c r="N40" s="229" t="s">
        <v>856</v>
      </c>
      <c r="O40" s="229" t="s">
        <v>804</v>
      </c>
      <c r="P40" s="403" t="s">
        <v>992</v>
      </c>
      <c r="Q40" s="403" t="s">
        <v>1004</v>
      </c>
      <c r="R40" s="229" t="s">
        <v>1005</v>
      </c>
    </row>
    <row r="41" spans="2:18" ht="18.75" customHeight="1" x14ac:dyDescent="0.15">
      <c r="B41" s="247"/>
      <c r="C41" s="24" t="s">
        <v>790</v>
      </c>
      <c r="D41" s="230"/>
      <c r="E41" s="230"/>
      <c r="F41" s="230"/>
      <c r="G41" s="230"/>
      <c r="H41" s="230"/>
      <c r="I41" s="230"/>
      <c r="J41" s="401"/>
      <c r="K41" s="401"/>
      <c r="L41" s="230"/>
      <c r="M41" s="230"/>
      <c r="N41" s="230"/>
      <c r="O41" s="230"/>
      <c r="P41" s="404"/>
      <c r="Q41" s="404"/>
      <c r="R41" s="230"/>
    </row>
    <row r="42" spans="2:18" ht="18.75" customHeight="1" x14ac:dyDescent="0.15">
      <c r="B42" s="247"/>
      <c r="C42" s="24">
        <v>2020</v>
      </c>
      <c r="D42" s="230"/>
      <c r="E42" s="230"/>
      <c r="F42" s="230"/>
      <c r="G42" s="230"/>
      <c r="H42" s="230"/>
      <c r="I42" s="230"/>
      <c r="J42" s="401"/>
      <c r="K42" s="401"/>
      <c r="L42" s="230"/>
      <c r="M42" s="230"/>
      <c r="N42" s="230"/>
      <c r="O42" s="230"/>
      <c r="P42" s="404"/>
      <c r="Q42" s="404"/>
      <c r="R42" s="230"/>
    </row>
    <row r="43" spans="2:18" ht="18.75" customHeight="1" x14ac:dyDescent="0.15">
      <c r="B43" s="247"/>
      <c r="C43" s="24">
        <v>2021</v>
      </c>
      <c r="D43" s="230"/>
      <c r="E43" s="230"/>
      <c r="F43" s="230"/>
      <c r="G43" s="230"/>
      <c r="H43" s="230"/>
      <c r="I43" s="230"/>
      <c r="J43" s="401"/>
      <c r="K43" s="401"/>
      <c r="L43" s="230"/>
      <c r="M43" s="230"/>
      <c r="N43" s="230"/>
      <c r="O43" s="230"/>
      <c r="P43" s="404"/>
      <c r="Q43" s="404"/>
      <c r="R43" s="230"/>
    </row>
    <row r="44" spans="2:18" ht="18.75" customHeight="1" x14ac:dyDescent="0.15">
      <c r="B44" s="247"/>
      <c r="C44" s="24">
        <v>2022</v>
      </c>
      <c r="D44" s="230"/>
      <c r="E44" s="230"/>
      <c r="F44" s="230"/>
      <c r="G44" s="230"/>
      <c r="H44" s="230"/>
      <c r="I44" s="230"/>
      <c r="J44" s="401"/>
      <c r="K44" s="401"/>
      <c r="L44" s="230"/>
      <c r="M44" s="230"/>
      <c r="N44" s="230"/>
      <c r="O44" s="230"/>
      <c r="P44" s="404"/>
      <c r="Q44" s="404"/>
      <c r="R44" s="230"/>
    </row>
    <row r="45" spans="2:18" ht="18.75" customHeight="1" x14ac:dyDescent="0.15">
      <c r="B45" s="247"/>
      <c r="C45" s="24" t="s">
        <v>791</v>
      </c>
      <c r="D45" s="231"/>
      <c r="E45" s="231"/>
      <c r="F45" s="231"/>
      <c r="G45" s="231"/>
      <c r="H45" s="231"/>
      <c r="I45" s="231"/>
      <c r="J45" s="402"/>
      <c r="K45" s="402"/>
      <c r="L45" s="231"/>
      <c r="M45" s="231"/>
      <c r="N45" s="231"/>
      <c r="O45" s="231"/>
      <c r="P45" s="205"/>
      <c r="Q45" s="205"/>
      <c r="R45" s="231"/>
    </row>
  </sheetData>
  <mergeCells count="61">
    <mergeCell ref="Q4:Q9"/>
    <mergeCell ref="B4:B9"/>
    <mergeCell ref="G4:G9"/>
    <mergeCell ref="H4:H9"/>
    <mergeCell ref="I4:I9"/>
    <mergeCell ref="J4:J9"/>
    <mergeCell ref="K4:K9"/>
    <mergeCell ref="R16:R21"/>
    <mergeCell ref="R4:R9"/>
    <mergeCell ref="B10:B15"/>
    <mergeCell ref="D10:R15"/>
    <mergeCell ref="B16:B21"/>
    <mergeCell ref="G16:G21"/>
    <mergeCell ref="H16:H21"/>
    <mergeCell ref="I16:I21"/>
    <mergeCell ref="J16:J21"/>
    <mergeCell ref="K16:K21"/>
    <mergeCell ref="L16:L21"/>
    <mergeCell ref="L4:L9"/>
    <mergeCell ref="M4:M9"/>
    <mergeCell ref="N4:N9"/>
    <mergeCell ref="O4:O9"/>
    <mergeCell ref="P4:P9"/>
    <mergeCell ref="M16:M21"/>
    <mergeCell ref="N16:N21"/>
    <mergeCell ref="O16:O21"/>
    <mergeCell ref="P16:P21"/>
    <mergeCell ref="Q16:Q21"/>
    <mergeCell ref="R28:R33"/>
    <mergeCell ref="B34:B39"/>
    <mergeCell ref="D34:R39"/>
    <mergeCell ref="B22:B27"/>
    <mergeCell ref="D22:R27"/>
    <mergeCell ref="B28:B33"/>
    <mergeCell ref="G28:G33"/>
    <mergeCell ref="H28:H33"/>
    <mergeCell ref="I28:I33"/>
    <mergeCell ref="J28:J33"/>
    <mergeCell ref="K28:K33"/>
    <mergeCell ref="L28:L33"/>
    <mergeCell ref="M28:M33"/>
    <mergeCell ref="H40:H45"/>
    <mergeCell ref="N28:N33"/>
    <mergeCell ref="O28:O33"/>
    <mergeCell ref="P28:P33"/>
    <mergeCell ref="Q28:Q33"/>
    <mergeCell ref="O40:O45"/>
    <mergeCell ref="P40:P45"/>
    <mergeCell ref="Q40:Q45"/>
    <mergeCell ref="B40:B45"/>
    <mergeCell ref="D40:D45"/>
    <mergeCell ref="E40:E45"/>
    <mergeCell ref="F40:F45"/>
    <mergeCell ref="G40:G45"/>
    <mergeCell ref="R40:R45"/>
    <mergeCell ref="I40:I45"/>
    <mergeCell ref="J40:J45"/>
    <mergeCell ref="K40:K45"/>
    <mergeCell ref="L40:L45"/>
    <mergeCell ref="M40:M45"/>
    <mergeCell ref="N40:N45"/>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2BE4F-EFA8-4138-88A6-7569E209BF60}">
  <sheetPr>
    <tabColor theme="0" tint="-4.9989318521683403E-2"/>
  </sheetPr>
  <dimension ref="A1:S45"/>
  <sheetViews>
    <sheetView showGridLines="0" zoomScale="85" zoomScaleNormal="85" workbookViewId="0">
      <selection activeCell="D22" sqref="D22:R27"/>
    </sheetView>
  </sheetViews>
  <sheetFormatPr baseColWidth="10" defaultColWidth="9" defaultRowHeight="13" x14ac:dyDescent="0.15"/>
  <cols>
    <col min="1" max="1" width="9" style="14"/>
    <col min="2" max="2" width="20.6640625" style="14" customWidth="1"/>
    <col min="3" max="17" width="15.6640625" style="14" customWidth="1"/>
    <col min="18" max="18" width="34.83203125" style="14" customWidth="1"/>
    <col min="19" max="16384" width="9" style="14"/>
  </cols>
  <sheetData>
    <row r="1" spans="1:19" s="13" customFormat="1" ht="14" x14ac:dyDescent="0.15">
      <c r="A1" s="12" t="s">
        <v>1006</v>
      </c>
      <c r="B1" s="14"/>
      <c r="C1" s="14"/>
      <c r="D1" s="14"/>
      <c r="E1" s="14"/>
      <c r="F1" s="14"/>
      <c r="G1" s="14"/>
      <c r="H1" s="14"/>
      <c r="I1" s="14"/>
      <c r="J1" s="14"/>
      <c r="K1" s="14"/>
      <c r="L1" s="14"/>
      <c r="M1" s="14"/>
      <c r="N1" s="14"/>
      <c r="O1" s="14"/>
      <c r="P1" s="14"/>
      <c r="Q1" s="14"/>
      <c r="R1" s="14"/>
    </row>
    <row r="2" spans="1:19" ht="57" customHeight="1" x14ac:dyDescent="0.15">
      <c r="A2" s="411"/>
      <c r="B2" s="411"/>
      <c r="C2" s="411"/>
      <c r="E2" s="97"/>
    </row>
    <row r="3" spans="1:19" ht="75" customHeight="1" x14ac:dyDescent="0.15">
      <c r="B3" s="44" t="s">
        <v>773</v>
      </c>
      <c r="C3" s="44" t="s">
        <v>466</v>
      </c>
      <c r="D3" s="44" t="s">
        <v>774</v>
      </c>
      <c r="E3" s="44" t="s">
        <v>775</v>
      </c>
      <c r="F3" s="44" t="s">
        <v>776</v>
      </c>
      <c r="G3" s="44" t="s">
        <v>777</v>
      </c>
      <c r="H3" s="44" t="s">
        <v>778</v>
      </c>
      <c r="I3" s="44" t="s">
        <v>779</v>
      </c>
      <c r="J3" s="44" t="s">
        <v>780</v>
      </c>
      <c r="K3" s="44" t="s">
        <v>781</v>
      </c>
      <c r="L3" s="44" t="s">
        <v>782</v>
      </c>
      <c r="M3" s="44" t="s">
        <v>783</v>
      </c>
      <c r="N3" s="44" t="s">
        <v>784</v>
      </c>
      <c r="O3" s="44" t="s">
        <v>785</v>
      </c>
      <c r="P3" s="44" t="s">
        <v>786</v>
      </c>
      <c r="Q3" s="44" t="s">
        <v>787</v>
      </c>
      <c r="R3" s="44" t="s">
        <v>236</v>
      </c>
    </row>
    <row r="4" spans="1:19" ht="14" x14ac:dyDescent="0.15">
      <c r="B4" s="247" t="s">
        <v>1007</v>
      </c>
      <c r="C4" s="24" t="s">
        <v>789</v>
      </c>
      <c r="D4" s="99">
        <v>46382.29</v>
      </c>
      <c r="E4" s="100">
        <v>0</v>
      </c>
      <c r="F4" s="99">
        <v>46382.29</v>
      </c>
      <c r="G4" s="229" t="s">
        <v>800</v>
      </c>
      <c r="H4" s="229" t="s">
        <v>800</v>
      </c>
      <c r="I4" s="229" t="s">
        <v>935</v>
      </c>
      <c r="J4" s="400">
        <v>148458.96</v>
      </c>
      <c r="K4" s="400">
        <v>3.2</v>
      </c>
      <c r="L4" s="229" t="s">
        <v>890</v>
      </c>
      <c r="M4" s="229" t="s">
        <v>803</v>
      </c>
      <c r="N4" s="229" t="s">
        <v>856</v>
      </c>
      <c r="O4" s="229" t="s">
        <v>804</v>
      </c>
      <c r="P4" s="229" t="s">
        <v>1008</v>
      </c>
      <c r="Q4" s="229" t="s">
        <v>1008</v>
      </c>
      <c r="R4" s="229" t="s">
        <v>1009</v>
      </c>
      <c r="S4" s="84"/>
    </row>
    <row r="5" spans="1:19" ht="12.75" customHeight="1" x14ac:dyDescent="0.15">
      <c r="B5" s="247"/>
      <c r="C5" s="24" t="s">
        <v>790</v>
      </c>
      <c r="D5" s="99">
        <v>46382.29</v>
      </c>
      <c r="E5" s="100">
        <v>0</v>
      </c>
      <c r="F5" s="99">
        <v>46382.29</v>
      </c>
      <c r="G5" s="230"/>
      <c r="H5" s="230"/>
      <c r="I5" s="230"/>
      <c r="J5" s="401"/>
      <c r="K5" s="401"/>
      <c r="L5" s="230"/>
      <c r="M5" s="230"/>
      <c r="N5" s="230"/>
      <c r="O5" s="230"/>
      <c r="P5" s="230"/>
      <c r="Q5" s="230"/>
      <c r="R5" s="230"/>
      <c r="S5" s="78"/>
    </row>
    <row r="6" spans="1:19" ht="12.75" customHeight="1" x14ac:dyDescent="0.15">
      <c r="B6" s="247"/>
      <c r="C6" s="24">
        <v>2020</v>
      </c>
      <c r="D6" s="99">
        <v>46382.29</v>
      </c>
      <c r="E6" s="100">
        <v>0</v>
      </c>
      <c r="F6" s="99">
        <v>46382.29</v>
      </c>
      <c r="G6" s="230"/>
      <c r="H6" s="230"/>
      <c r="I6" s="230"/>
      <c r="J6" s="401"/>
      <c r="K6" s="401"/>
      <c r="L6" s="230"/>
      <c r="M6" s="230"/>
      <c r="N6" s="230"/>
      <c r="O6" s="230"/>
      <c r="P6" s="230"/>
      <c r="Q6" s="230"/>
      <c r="R6" s="230"/>
      <c r="S6" s="78"/>
    </row>
    <row r="7" spans="1:19" ht="12.75" customHeight="1" x14ac:dyDescent="0.15">
      <c r="B7" s="247"/>
      <c r="C7" s="24">
        <v>2021</v>
      </c>
      <c r="D7" s="99">
        <v>46382.29</v>
      </c>
      <c r="E7" s="100">
        <v>0</v>
      </c>
      <c r="F7" s="99">
        <v>46382.29</v>
      </c>
      <c r="G7" s="230"/>
      <c r="H7" s="230"/>
      <c r="I7" s="230"/>
      <c r="J7" s="401"/>
      <c r="K7" s="401"/>
      <c r="L7" s="230"/>
      <c r="M7" s="230"/>
      <c r="N7" s="230"/>
      <c r="O7" s="230"/>
      <c r="P7" s="230"/>
      <c r="Q7" s="230"/>
      <c r="R7" s="230"/>
      <c r="S7" s="78"/>
    </row>
    <row r="8" spans="1:19" ht="12.75" customHeight="1" x14ac:dyDescent="0.15">
      <c r="B8" s="247"/>
      <c r="C8" s="24">
        <v>2022</v>
      </c>
      <c r="D8" s="99">
        <v>46382.29</v>
      </c>
      <c r="E8" s="100">
        <v>0</v>
      </c>
      <c r="F8" s="99">
        <v>46382.29</v>
      </c>
      <c r="G8" s="230"/>
      <c r="H8" s="230"/>
      <c r="I8" s="230"/>
      <c r="J8" s="401"/>
      <c r="K8" s="401"/>
      <c r="L8" s="230"/>
      <c r="M8" s="230"/>
      <c r="N8" s="230"/>
      <c r="O8" s="230"/>
      <c r="P8" s="230"/>
      <c r="Q8" s="230"/>
      <c r="R8" s="230"/>
      <c r="S8" s="78"/>
    </row>
    <row r="9" spans="1:19" ht="28" x14ac:dyDescent="0.15">
      <c r="B9" s="247"/>
      <c r="C9" s="24" t="s">
        <v>791</v>
      </c>
      <c r="D9" s="99">
        <f>SUM(D6:D8)</f>
        <v>139146.87</v>
      </c>
      <c r="E9" s="99">
        <f t="shared" ref="E9:F9" si="0">SUM(E6:E8)</f>
        <v>0</v>
      </c>
      <c r="F9" s="99">
        <f t="shared" si="0"/>
        <v>139146.87</v>
      </c>
      <c r="G9" s="231"/>
      <c r="H9" s="231"/>
      <c r="I9" s="231"/>
      <c r="J9" s="402"/>
      <c r="K9" s="402"/>
      <c r="L9" s="231"/>
      <c r="M9" s="231"/>
      <c r="N9" s="231"/>
      <c r="O9" s="231"/>
      <c r="P9" s="231"/>
      <c r="Q9" s="231"/>
      <c r="R9" s="231"/>
      <c r="S9" s="78"/>
    </row>
    <row r="10" spans="1:19" ht="12.75" customHeight="1" x14ac:dyDescent="0.15">
      <c r="B10" s="247" t="s">
        <v>1010</v>
      </c>
      <c r="C10" s="24" t="s">
        <v>789</v>
      </c>
      <c r="D10" s="410" t="s">
        <v>1011</v>
      </c>
      <c r="E10" s="374"/>
      <c r="F10" s="374"/>
      <c r="G10" s="374"/>
      <c r="H10" s="374"/>
      <c r="I10" s="374"/>
      <c r="J10" s="374"/>
      <c r="K10" s="374"/>
      <c r="L10" s="374"/>
      <c r="M10" s="374"/>
      <c r="N10" s="374"/>
      <c r="O10" s="374"/>
      <c r="P10" s="374"/>
      <c r="Q10" s="374"/>
      <c r="R10" s="374"/>
      <c r="S10" s="78"/>
    </row>
    <row r="11" spans="1:19" ht="12.75" customHeight="1" x14ac:dyDescent="0.15">
      <c r="B11" s="247"/>
      <c r="C11" s="24" t="s">
        <v>790</v>
      </c>
      <c r="D11" s="406"/>
      <c r="E11" s="407"/>
      <c r="F11" s="407"/>
      <c r="G11" s="407"/>
      <c r="H11" s="407"/>
      <c r="I11" s="407"/>
      <c r="J11" s="407"/>
      <c r="K11" s="407"/>
      <c r="L11" s="407"/>
      <c r="M11" s="407"/>
      <c r="N11" s="407"/>
      <c r="O11" s="407"/>
      <c r="P11" s="407"/>
      <c r="Q11" s="407"/>
      <c r="R11" s="407"/>
      <c r="S11" s="78"/>
    </row>
    <row r="12" spans="1:19" ht="12.75" customHeight="1" x14ac:dyDescent="0.15">
      <c r="B12" s="247"/>
      <c r="C12" s="24">
        <v>2020</v>
      </c>
      <c r="D12" s="406"/>
      <c r="E12" s="407"/>
      <c r="F12" s="407"/>
      <c r="G12" s="407"/>
      <c r="H12" s="407"/>
      <c r="I12" s="407"/>
      <c r="J12" s="407"/>
      <c r="K12" s="407"/>
      <c r="L12" s="407"/>
      <c r="M12" s="407"/>
      <c r="N12" s="407"/>
      <c r="O12" s="407"/>
      <c r="P12" s="407"/>
      <c r="Q12" s="407"/>
      <c r="R12" s="407"/>
      <c r="S12" s="78"/>
    </row>
    <row r="13" spans="1:19" ht="12.75" customHeight="1" x14ac:dyDescent="0.15">
      <c r="B13" s="247"/>
      <c r="C13" s="24">
        <v>2021</v>
      </c>
      <c r="D13" s="406"/>
      <c r="E13" s="407"/>
      <c r="F13" s="407"/>
      <c r="G13" s="407"/>
      <c r="H13" s="407"/>
      <c r="I13" s="407"/>
      <c r="J13" s="407"/>
      <c r="K13" s="407"/>
      <c r="L13" s="407"/>
      <c r="M13" s="407"/>
      <c r="N13" s="407"/>
      <c r="O13" s="407"/>
      <c r="P13" s="407"/>
      <c r="Q13" s="407"/>
      <c r="R13" s="407"/>
      <c r="S13" s="78"/>
    </row>
    <row r="14" spans="1:19" ht="12.75" customHeight="1" x14ac:dyDescent="0.15">
      <c r="B14" s="247"/>
      <c r="C14" s="24">
        <v>2022</v>
      </c>
      <c r="D14" s="406"/>
      <c r="E14" s="407"/>
      <c r="F14" s="407"/>
      <c r="G14" s="407"/>
      <c r="H14" s="407"/>
      <c r="I14" s="407"/>
      <c r="J14" s="407"/>
      <c r="K14" s="407"/>
      <c r="L14" s="407"/>
      <c r="M14" s="407"/>
      <c r="N14" s="407"/>
      <c r="O14" s="407"/>
      <c r="P14" s="407"/>
      <c r="Q14" s="407"/>
      <c r="R14" s="407"/>
      <c r="S14" s="78"/>
    </row>
    <row r="15" spans="1:19" ht="28" x14ac:dyDescent="0.15">
      <c r="B15" s="247"/>
      <c r="C15" s="24" t="s">
        <v>791</v>
      </c>
      <c r="D15" s="408"/>
      <c r="E15" s="378"/>
      <c r="F15" s="378"/>
      <c r="G15" s="378"/>
      <c r="H15" s="378"/>
      <c r="I15" s="378"/>
      <c r="J15" s="378"/>
      <c r="K15" s="378"/>
      <c r="L15" s="378"/>
      <c r="M15" s="378"/>
      <c r="N15" s="378"/>
      <c r="O15" s="378"/>
      <c r="P15" s="378"/>
      <c r="Q15" s="378"/>
      <c r="R15" s="378"/>
      <c r="S15" s="78"/>
    </row>
    <row r="16" spans="1:19" ht="12.75" customHeight="1" x14ac:dyDescent="0.15">
      <c r="B16" s="247" t="s">
        <v>1012</v>
      </c>
      <c r="C16" s="24" t="s">
        <v>789</v>
      </c>
      <c r="D16" s="410" t="s">
        <v>1013</v>
      </c>
      <c r="E16" s="374"/>
      <c r="F16" s="374"/>
      <c r="G16" s="374"/>
      <c r="H16" s="374"/>
      <c r="I16" s="374"/>
      <c r="J16" s="374"/>
      <c r="K16" s="374"/>
      <c r="L16" s="374"/>
      <c r="M16" s="374"/>
      <c r="N16" s="374"/>
      <c r="O16" s="374"/>
      <c r="P16" s="374"/>
      <c r="Q16" s="374"/>
      <c r="R16" s="374"/>
      <c r="S16" s="78"/>
    </row>
    <row r="17" spans="2:19" ht="12.75" customHeight="1" x14ac:dyDescent="0.15">
      <c r="B17" s="247"/>
      <c r="C17" s="24" t="s">
        <v>790</v>
      </c>
      <c r="D17" s="406"/>
      <c r="E17" s="407"/>
      <c r="F17" s="407"/>
      <c r="G17" s="407"/>
      <c r="H17" s="407"/>
      <c r="I17" s="407"/>
      <c r="J17" s="407"/>
      <c r="K17" s="407"/>
      <c r="L17" s="407"/>
      <c r="M17" s="407"/>
      <c r="N17" s="407"/>
      <c r="O17" s="407"/>
      <c r="P17" s="407"/>
      <c r="Q17" s="407"/>
      <c r="R17" s="407"/>
      <c r="S17" s="78"/>
    </row>
    <row r="18" spans="2:19" ht="12.75" customHeight="1" x14ac:dyDescent="0.15">
      <c r="B18" s="247"/>
      <c r="C18" s="24">
        <v>2020</v>
      </c>
      <c r="D18" s="406"/>
      <c r="E18" s="407"/>
      <c r="F18" s="407"/>
      <c r="G18" s="407"/>
      <c r="H18" s="407"/>
      <c r="I18" s="407"/>
      <c r="J18" s="407"/>
      <c r="K18" s="407"/>
      <c r="L18" s="407"/>
      <c r="M18" s="407"/>
      <c r="N18" s="407"/>
      <c r="O18" s="407"/>
      <c r="P18" s="407"/>
      <c r="Q18" s="407"/>
      <c r="R18" s="407"/>
      <c r="S18" s="78"/>
    </row>
    <row r="19" spans="2:19" ht="12.75" customHeight="1" x14ac:dyDescent="0.15">
      <c r="B19" s="247"/>
      <c r="C19" s="24">
        <v>2021</v>
      </c>
      <c r="D19" s="406"/>
      <c r="E19" s="407"/>
      <c r="F19" s="407"/>
      <c r="G19" s="407"/>
      <c r="H19" s="407"/>
      <c r="I19" s="407"/>
      <c r="J19" s="407"/>
      <c r="K19" s="407"/>
      <c r="L19" s="407"/>
      <c r="M19" s="407"/>
      <c r="N19" s="407"/>
      <c r="O19" s="407"/>
      <c r="P19" s="407"/>
      <c r="Q19" s="407"/>
      <c r="R19" s="407"/>
      <c r="S19" s="78"/>
    </row>
    <row r="20" spans="2:19" ht="12.75" customHeight="1" x14ac:dyDescent="0.15">
      <c r="B20" s="247"/>
      <c r="C20" s="24">
        <v>2022</v>
      </c>
      <c r="D20" s="406"/>
      <c r="E20" s="407"/>
      <c r="F20" s="407"/>
      <c r="G20" s="407"/>
      <c r="H20" s="407"/>
      <c r="I20" s="407"/>
      <c r="J20" s="407"/>
      <c r="K20" s="407"/>
      <c r="L20" s="407"/>
      <c r="M20" s="407"/>
      <c r="N20" s="407"/>
      <c r="O20" s="407"/>
      <c r="P20" s="407"/>
      <c r="Q20" s="407"/>
      <c r="R20" s="407"/>
      <c r="S20" s="78"/>
    </row>
    <row r="21" spans="2:19" ht="28" x14ac:dyDescent="0.15">
      <c r="B21" s="247"/>
      <c r="C21" s="24" t="s">
        <v>791</v>
      </c>
      <c r="D21" s="408"/>
      <c r="E21" s="378"/>
      <c r="F21" s="378"/>
      <c r="G21" s="378"/>
      <c r="H21" s="378"/>
      <c r="I21" s="378"/>
      <c r="J21" s="378"/>
      <c r="K21" s="378"/>
      <c r="L21" s="378"/>
      <c r="M21" s="378"/>
      <c r="N21" s="378"/>
      <c r="O21" s="378"/>
      <c r="P21" s="378"/>
      <c r="Q21" s="378"/>
      <c r="R21" s="378"/>
      <c r="S21" s="78"/>
    </row>
    <row r="22" spans="2:19" ht="12.75" customHeight="1" x14ac:dyDescent="0.15">
      <c r="B22" s="247" t="s">
        <v>1014</v>
      </c>
      <c r="C22" s="24" t="s">
        <v>789</v>
      </c>
      <c r="D22" s="410" t="s">
        <v>1015</v>
      </c>
      <c r="E22" s="374"/>
      <c r="F22" s="374"/>
      <c r="G22" s="374"/>
      <c r="H22" s="374"/>
      <c r="I22" s="374"/>
      <c r="J22" s="374"/>
      <c r="K22" s="374"/>
      <c r="L22" s="374"/>
      <c r="M22" s="374"/>
      <c r="N22" s="374"/>
      <c r="O22" s="374"/>
      <c r="P22" s="374"/>
      <c r="Q22" s="374"/>
      <c r="R22" s="374"/>
      <c r="S22" s="78"/>
    </row>
    <row r="23" spans="2:19" ht="12.75" customHeight="1" x14ac:dyDescent="0.15">
      <c r="B23" s="247"/>
      <c r="C23" s="24" t="s">
        <v>790</v>
      </c>
      <c r="D23" s="406"/>
      <c r="E23" s="407"/>
      <c r="F23" s="407"/>
      <c r="G23" s="407"/>
      <c r="H23" s="407"/>
      <c r="I23" s="407"/>
      <c r="J23" s="407"/>
      <c r="K23" s="407"/>
      <c r="L23" s="407"/>
      <c r="M23" s="407"/>
      <c r="N23" s="407"/>
      <c r="O23" s="407"/>
      <c r="P23" s="407"/>
      <c r="Q23" s="407"/>
      <c r="R23" s="407"/>
      <c r="S23" s="78"/>
    </row>
    <row r="24" spans="2:19" ht="12.75" customHeight="1" x14ac:dyDescent="0.15">
      <c r="B24" s="247"/>
      <c r="C24" s="24">
        <v>2020</v>
      </c>
      <c r="D24" s="406"/>
      <c r="E24" s="407"/>
      <c r="F24" s="407"/>
      <c r="G24" s="407"/>
      <c r="H24" s="407"/>
      <c r="I24" s="407"/>
      <c r="J24" s="407"/>
      <c r="K24" s="407"/>
      <c r="L24" s="407"/>
      <c r="M24" s="407"/>
      <c r="N24" s="407"/>
      <c r="O24" s="407"/>
      <c r="P24" s="407"/>
      <c r="Q24" s="407"/>
      <c r="R24" s="407"/>
      <c r="S24" s="78"/>
    </row>
    <row r="25" spans="2:19" ht="12.75" customHeight="1" x14ac:dyDescent="0.15">
      <c r="B25" s="247"/>
      <c r="C25" s="24">
        <v>2021</v>
      </c>
      <c r="D25" s="406"/>
      <c r="E25" s="407"/>
      <c r="F25" s="407"/>
      <c r="G25" s="407"/>
      <c r="H25" s="407"/>
      <c r="I25" s="407"/>
      <c r="J25" s="407"/>
      <c r="K25" s="407"/>
      <c r="L25" s="407"/>
      <c r="M25" s="407"/>
      <c r="N25" s="407"/>
      <c r="O25" s="407"/>
      <c r="P25" s="407"/>
      <c r="Q25" s="407"/>
      <c r="R25" s="407"/>
      <c r="S25" s="78"/>
    </row>
    <row r="26" spans="2:19" ht="12.75" customHeight="1" x14ac:dyDescent="0.15">
      <c r="B26" s="247"/>
      <c r="C26" s="24">
        <v>2022</v>
      </c>
      <c r="D26" s="406"/>
      <c r="E26" s="407"/>
      <c r="F26" s="407"/>
      <c r="G26" s="407"/>
      <c r="H26" s="407"/>
      <c r="I26" s="407"/>
      <c r="J26" s="407"/>
      <c r="K26" s="407"/>
      <c r="L26" s="407"/>
      <c r="M26" s="407"/>
      <c r="N26" s="407"/>
      <c r="O26" s="407"/>
      <c r="P26" s="407"/>
      <c r="Q26" s="407"/>
      <c r="R26" s="407"/>
      <c r="S26" s="78"/>
    </row>
    <row r="27" spans="2:19" ht="28" x14ac:dyDescent="0.15">
      <c r="B27" s="247"/>
      <c r="C27" s="24" t="s">
        <v>791</v>
      </c>
      <c r="D27" s="408"/>
      <c r="E27" s="378"/>
      <c r="F27" s="378"/>
      <c r="G27" s="378"/>
      <c r="H27" s="378"/>
      <c r="I27" s="378"/>
      <c r="J27" s="378"/>
      <c r="K27" s="378"/>
      <c r="L27" s="378"/>
      <c r="M27" s="378"/>
      <c r="N27" s="378"/>
      <c r="O27" s="378"/>
      <c r="P27" s="378"/>
      <c r="Q27" s="378"/>
      <c r="R27" s="378"/>
      <c r="S27" s="78"/>
    </row>
    <row r="28" spans="2:19" ht="12.75" customHeight="1" x14ac:dyDescent="0.15">
      <c r="B28" s="247" t="s">
        <v>1016</v>
      </c>
      <c r="C28" s="24" t="s">
        <v>789</v>
      </c>
      <c r="D28" s="410" t="s">
        <v>1017</v>
      </c>
      <c r="E28" s="374"/>
      <c r="F28" s="374"/>
      <c r="G28" s="374"/>
      <c r="H28" s="374"/>
      <c r="I28" s="374"/>
      <c r="J28" s="374"/>
      <c r="K28" s="374"/>
      <c r="L28" s="374"/>
      <c r="M28" s="374"/>
      <c r="N28" s="374"/>
      <c r="O28" s="374"/>
      <c r="P28" s="374"/>
      <c r="Q28" s="374"/>
      <c r="R28" s="374"/>
      <c r="S28" s="78"/>
    </row>
    <row r="29" spans="2:19" ht="12.75" customHeight="1" x14ac:dyDescent="0.15">
      <c r="B29" s="247"/>
      <c r="C29" s="24" t="s">
        <v>790</v>
      </c>
      <c r="D29" s="406"/>
      <c r="E29" s="407"/>
      <c r="F29" s="407"/>
      <c r="G29" s="407"/>
      <c r="H29" s="407"/>
      <c r="I29" s="407"/>
      <c r="J29" s="407"/>
      <c r="K29" s="407"/>
      <c r="L29" s="407"/>
      <c r="M29" s="407"/>
      <c r="N29" s="407"/>
      <c r="O29" s="407"/>
      <c r="P29" s="407"/>
      <c r="Q29" s="407"/>
      <c r="R29" s="407"/>
      <c r="S29" s="78"/>
    </row>
    <row r="30" spans="2:19" ht="12.75" customHeight="1" x14ac:dyDescent="0.15">
      <c r="B30" s="247"/>
      <c r="C30" s="24">
        <v>2020</v>
      </c>
      <c r="D30" s="406"/>
      <c r="E30" s="407"/>
      <c r="F30" s="407"/>
      <c r="G30" s="407"/>
      <c r="H30" s="407"/>
      <c r="I30" s="407"/>
      <c r="J30" s="407"/>
      <c r="K30" s="407"/>
      <c r="L30" s="407"/>
      <c r="M30" s="407"/>
      <c r="N30" s="407"/>
      <c r="O30" s="407"/>
      <c r="P30" s="407"/>
      <c r="Q30" s="407"/>
      <c r="R30" s="407"/>
      <c r="S30" s="78"/>
    </row>
    <row r="31" spans="2:19" ht="12.75" customHeight="1" x14ac:dyDescent="0.15">
      <c r="B31" s="247"/>
      <c r="C31" s="24">
        <v>2021</v>
      </c>
      <c r="D31" s="406"/>
      <c r="E31" s="407"/>
      <c r="F31" s="407"/>
      <c r="G31" s="407"/>
      <c r="H31" s="407"/>
      <c r="I31" s="407"/>
      <c r="J31" s="407"/>
      <c r="K31" s="407"/>
      <c r="L31" s="407"/>
      <c r="M31" s="407"/>
      <c r="N31" s="407"/>
      <c r="O31" s="407"/>
      <c r="P31" s="407"/>
      <c r="Q31" s="407"/>
      <c r="R31" s="407"/>
      <c r="S31" s="78"/>
    </row>
    <row r="32" spans="2:19" ht="12.75" customHeight="1" x14ac:dyDescent="0.15">
      <c r="B32" s="247"/>
      <c r="C32" s="24">
        <v>2022</v>
      </c>
      <c r="D32" s="406"/>
      <c r="E32" s="407"/>
      <c r="F32" s="407"/>
      <c r="G32" s="407"/>
      <c r="H32" s="407"/>
      <c r="I32" s="407"/>
      <c r="J32" s="407"/>
      <c r="K32" s="407"/>
      <c r="L32" s="407"/>
      <c r="M32" s="407"/>
      <c r="N32" s="407"/>
      <c r="O32" s="407"/>
      <c r="P32" s="407"/>
      <c r="Q32" s="407"/>
      <c r="R32" s="407"/>
      <c r="S32" s="78"/>
    </row>
    <row r="33" spans="2:19" ht="28" x14ac:dyDescent="0.15">
      <c r="B33" s="247"/>
      <c r="C33" s="24" t="s">
        <v>791</v>
      </c>
      <c r="D33" s="408"/>
      <c r="E33" s="378"/>
      <c r="F33" s="378"/>
      <c r="G33" s="378"/>
      <c r="H33" s="378"/>
      <c r="I33" s="378"/>
      <c r="J33" s="378"/>
      <c r="K33" s="378"/>
      <c r="L33" s="378"/>
      <c r="M33" s="378"/>
      <c r="N33" s="378"/>
      <c r="O33" s="378"/>
      <c r="P33" s="378"/>
      <c r="Q33" s="378"/>
      <c r="R33" s="378"/>
      <c r="S33" s="78"/>
    </row>
    <row r="34" spans="2:19" x14ac:dyDescent="0.15">
      <c r="E34" s="101"/>
      <c r="F34" s="101"/>
    </row>
    <row r="35" spans="2:19" x14ac:dyDescent="0.15">
      <c r="E35" s="101"/>
      <c r="F35" s="101"/>
    </row>
    <row r="36" spans="2:19" x14ac:dyDescent="0.15">
      <c r="E36" s="101"/>
      <c r="F36" s="101"/>
    </row>
    <row r="37" spans="2:19" x14ac:dyDescent="0.15">
      <c r="E37" s="101"/>
      <c r="F37" s="101"/>
    </row>
    <row r="38" spans="2:19" x14ac:dyDescent="0.15">
      <c r="E38" s="101"/>
      <c r="F38" s="101"/>
    </row>
    <row r="39" spans="2:19" x14ac:dyDescent="0.15">
      <c r="E39" s="101"/>
      <c r="F39" s="101"/>
    </row>
    <row r="40" spans="2:19" x14ac:dyDescent="0.15">
      <c r="E40" s="101"/>
      <c r="F40" s="101"/>
    </row>
    <row r="41" spans="2:19" x14ac:dyDescent="0.15">
      <c r="E41" s="101"/>
      <c r="F41" s="101"/>
    </row>
    <row r="42" spans="2:19" x14ac:dyDescent="0.15">
      <c r="E42" s="101"/>
      <c r="F42" s="101"/>
    </row>
    <row r="43" spans="2:19" x14ac:dyDescent="0.15">
      <c r="E43" s="101"/>
      <c r="F43" s="101"/>
    </row>
    <row r="44" spans="2:19" x14ac:dyDescent="0.15">
      <c r="E44" s="101"/>
      <c r="F44" s="101"/>
    </row>
    <row r="45" spans="2:19" x14ac:dyDescent="0.15">
      <c r="E45" s="101"/>
      <c r="F45" s="101"/>
    </row>
  </sheetData>
  <mergeCells count="22">
    <mergeCell ref="J4:J9"/>
    <mergeCell ref="A2:C2"/>
    <mergeCell ref="B4:B9"/>
    <mergeCell ref="G4:G9"/>
    <mergeCell ref="H4:H9"/>
    <mergeCell ref="I4:I9"/>
    <mergeCell ref="B22:B27"/>
    <mergeCell ref="D22:R27"/>
    <mergeCell ref="B28:B33"/>
    <mergeCell ref="D28:R33"/>
    <mergeCell ref="Q4:Q9"/>
    <mergeCell ref="R4:R9"/>
    <mergeCell ref="B10:B15"/>
    <mergeCell ref="D10:R15"/>
    <mergeCell ref="B16:B21"/>
    <mergeCell ref="D16:R21"/>
    <mergeCell ref="K4:K9"/>
    <mergeCell ref="L4:L9"/>
    <mergeCell ref="M4:M9"/>
    <mergeCell ref="N4:N9"/>
    <mergeCell ref="O4:O9"/>
    <mergeCell ref="P4:P9"/>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4F42-B4F9-4B13-8AAF-F57B40735D94}">
  <sheetPr>
    <tabColor theme="0" tint="-4.9989318521683403E-2"/>
  </sheetPr>
  <dimension ref="A1:R45"/>
  <sheetViews>
    <sheetView showGridLines="0" zoomScale="85" zoomScaleNormal="85" workbookViewId="0">
      <selection activeCell="D4" sqref="D4:R9"/>
    </sheetView>
  </sheetViews>
  <sheetFormatPr baseColWidth="10" defaultColWidth="9" defaultRowHeight="13" x14ac:dyDescent="0.15"/>
  <cols>
    <col min="1" max="1" width="9" style="14"/>
    <col min="2" max="2" width="20.6640625" style="14" customWidth="1"/>
    <col min="3" max="18" width="15.6640625" style="14" customWidth="1"/>
    <col min="19" max="16384" width="9" style="14"/>
  </cols>
  <sheetData>
    <row r="1" spans="1:18" s="76" customFormat="1" ht="14" x14ac:dyDescent="0.15">
      <c r="A1" s="12" t="s">
        <v>1018</v>
      </c>
    </row>
    <row r="3" spans="1:18" ht="75" customHeight="1" x14ac:dyDescent="0.15">
      <c r="B3" s="44" t="s">
        <v>773</v>
      </c>
      <c r="C3" s="44" t="s">
        <v>466</v>
      </c>
      <c r="D3" s="44" t="s">
        <v>774</v>
      </c>
      <c r="E3" s="44" t="s">
        <v>775</v>
      </c>
      <c r="F3" s="44" t="s">
        <v>776</v>
      </c>
      <c r="G3" s="44" t="s">
        <v>777</v>
      </c>
      <c r="H3" s="44" t="s">
        <v>778</v>
      </c>
      <c r="I3" s="44" t="s">
        <v>779</v>
      </c>
      <c r="J3" s="44" t="s">
        <v>780</v>
      </c>
      <c r="K3" s="44" t="s">
        <v>781</v>
      </c>
      <c r="L3" s="44" t="s">
        <v>782</v>
      </c>
      <c r="M3" s="44" t="s">
        <v>783</v>
      </c>
      <c r="N3" s="44" t="s">
        <v>784</v>
      </c>
      <c r="O3" s="44" t="s">
        <v>785</v>
      </c>
      <c r="P3" s="44" t="s">
        <v>786</v>
      </c>
      <c r="Q3" s="44" t="s">
        <v>787</v>
      </c>
      <c r="R3" s="44" t="s">
        <v>236</v>
      </c>
    </row>
    <row r="4" spans="1:18" ht="12.75" customHeight="1" x14ac:dyDescent="0.15">
      <c r="B4" s="247" t="s">
        <v>1019</v>
      </c>
      <c r="C4" s="24" t="s">
        <v>789</v>
      </c>
      <c r="D4" s="412" t="s">
        <v>1134</v>
      </c>
      <c r="E4" s="413"/>
      <c r="F4" s="413"/>
      <c r="G4" s="413"/>
      <c r="H4" s="413"/>
      <c r="I4" s="413"/>
      <c r="J4" s="413"/>
      <c r="K4" s="413"/>
      <c r="L4" s="413"/>
      <c r="M4" s="413"/>
      <c r="N4" s="413"/>
      <c r="O4" s="413"/>
      <c r="P4" s="414"/>
      <c r="Q4" s="414"/>
      <c r="R4" s="415"/>
    </row>
    <row r="5" spans="1:18" ht="14" x14ac:dyDescent="0.15">
      <c r="B5" s="247"/>
      <c r="C5" s="24" t="s">
        <v>790</v>
      </c>
      <c r="D5" s="416"/>
      <c r="E5" s="417"/>
      <c r="F5" s="417"/>
      <c r="G5" s="417"/>
      <c r="H5" s="417"/>
      <c r="I5" s="417"/>
      <c r="J5" s="417"/>
      <c r="K5" s="417"/>
      <c r="L5" s="417"/>
      <c r="M5" s="417"/>
      <c r="N5" s="417"/>
      <c r="O5" s="417"/>
      <c r="P5" s="418"/>
      <c r="Q5" s="418"/>
      <c r="R5" s="419"/>
    </row>
    <row r="6" spans="1:18" x14ac:dyDescent="0.15">
      <c r="B6" s="247"/>
      <c r="C6" s="24">
        <v>2020</v>
      </c>
      <c r="D6" s="416"/>
      <c r="E6" s="417"/>
      <c r="F6" s="417"/>
      <c r="G6" s="417"/>
      <c r="H6" s="417"/>
      <c r="I6" s="417"/>
      <c r="J6" s="417"/>
      <c r="K6" s="417"/>
      <c r="L6" s="417"/>
      <c r="M6" s="417"/>
      <c r="N6" s="417"/>
      <c r="O6" s="417"/>
      <c r="P6" s="418"/>
      <c r="Q6" s="418"/>
      <c r="R6" s="419"/>
    </row>
    <row r="7" spans="1:18" x14ac:dyDescent="0.15">
      <c r="B7" s="247"/>
      <c r="C7" s="24">
        <v>2021</v>
      </c>
      <c r="D7" s="416"/>
      <c r="E7" s="417"/>
      <c r="F7" s="417"/>
      <c r="G7" s="417"/>
      <c r="H7" s="417"/>
      <c r="I7" s="417"/>
      <c r="J7" s="417"/>
      <c r="K7" s="417"/>
      <c r="L7" s="417"/>
      <c r="M7" s="417"/>
      <c r="N7" s="417"/>
      <c r="O7" s="417"/>
      <c r="P7" s="418"/>
      <c r="Q7" s="418"/>
      <c r="R7" s="419"/>
    </row>
    <row r="8" spans="1:18" x14ac:dyDescent="0.15">
      <c r="B8" s="247"/>
      <c r="C8" s="24">
        <v>2022</v>
      </c>
      <c r="D8" s="416"/>
      <c r="E8" s="417"/>
      <c r="F8" s="417"/>
      <c r="G8" s="417"/>
      <c r="H8" s="417"/>
      <c r="I8" s="417"/>
      <c r="J8" s="417"/>
      <c r="K8" s="417"/>
      <c r="L8" s="417"/>
      <c r="M8" s="417"/>
      <c r="N8" s="417"/>
      <c r="O8" s="417"/>
      <c r="P8" s="418"/>
      <c r="Q8" s="418"/>
      <c r="R8" s="419"/>
    </row>
    <row r="9" spans="1:18" ht="28" x14ac:dyDescent="0.15">
      <c r="B9" s="247"/>
      <c r="C9" s="24" t="s">
        <v>791</v>
      </c>
      <c r="D9" s="420"/>
      <c r="E9" s="421"/>
      <c r="F9" s="421"/>
      <c r="G9" s="421"/>
      <c r="H9" s="421"/>
      <c r="I9" s="421"/>
      <c r="J9" s="421"/>
      <c r="K9" s="421"/>
      <c r="L9" s="421"/>
      <c r="M9" s="421"/>
      <c r="N9" s="421"/>
      <c r="O9" s="421"/>
      <c r="P9" s="422"/>
      <c r="Q9" s="422"/>
      <c r="R9" s="423"/>
    </row>
    <row r="10" spans="1:18" ht="12.75" customHeight="1" x14ac:dyDescent="0.15">
      <c r="B10" s="247" t="s">
        <v>1020</v>
      </c>
      <c r="C10" s="24" t="s">
        <v>789</v>
      </c>
      <c r="D10" s="412" t="s">
        <v>1135</v>
      </c>
      <c r="E10" s="413"/>
      <c r="F10" s="413"/>
      <c r="G10" s="413"/>
      <c r="H10" s="413"/>
      <c r="I10" s="413"/>
      <c r="J10" s="413"/>
      <c r="K10" s="413"/>
      <c r="L10" s="413"/>
      <c r="M10" s="413"/>
      <c r="N10" s="413"/>
      <c r="O10" s="413"/>
      <c r="P10" s="414"/>
      <c r="Q10" s="414"/>
      <c r="R10" s="415"/>
    </row>
    <row r="11" spans="1:18" ht="14" x14ac:dyDescent="0.15">
      <c r="B11" s="247"/>
      <c r="C11" s="24" t="s">
        <v>790</v>
      </c>
      <c r="D11" s="416"/>
      <c r="E11" s="417"/>
      <c r="F11" s="417"/>
      <c r="G11" s="417"/>
      <c r="H11" s="417"/>
      <c r="I11" s="417"/>
      <c r="J11" s="417"/>
      <c r="K11" s="417"/>
      <c r="L11" s="417"/>
      <c r="M11" s="417"/>
      <c r="N11" s="417"/>
      <c r="O11" s="417"/>
      <c r="P11" s="418"/>
      <c r="Q11" s="418"/>
      <c r="R11" s="419"/>
    </row>
    <row r="12" spans="1:18" x14ac:dyDescent="0.15">
      <c r="B12" s="247"/>
      <c r="C12" s="24">
        <v>2020</v>
      </c>
      <c r="D12" s="416"/>
      <c r="E12" s="417"/>
      <c r="F12" s="417"/>
      <c r="G12" s="417"/>
      <c r="H12" s="417"/>
      <c r="I12" s="417"/>
      <c r="J12" s="417"/>
      <c r="K12" s="417"/>
      <c r="L12" s="417"/>
      <c r="M12" s="417"/>
      <c r="N12" s="417"/>
      <c r="O12" s="417"/>
      <c r="P12" s="418"/>
      <c r="Q12" s="418"/>
      <c r="R12" s="419"/>
    </row>
    <row r="13" spans="1:18" x14ac:dyDescent="0.15">
      <c r="B13" s="247"/>
      <c r="C13" s="24">
        <v>2021</v>
      </c>
      <c r="D13" s="416"/>
      <c r="E13" s="417"/>
      <c r="F13" s="417"/>
      <c r="G13" s="417"/>
      <c r="H13" s="417"/>
      <c r="I13" s="417"/>
      <c r="J13" s="417"/>
      <c r="K13" s="417"/>
      <c r="L13" s="417"/>
      <c r="M13" s="417"/>
      <c r="N13" s="417"/>
      <c r="O13" s="417"/>
      <c r="P13" s="418"/>
      <c r="Q13" s="418"/>
      <c r="R13" s="419"/>
    </row>
    <row r="14" spans="1:18" x14ac:dyDescent="0.15">
      <c r="B14" s="247"/>
      <c r="C14" s="24">
        <v>2022</v>
      </c>
      <c r="D14" s="416"/>
      <c r="E14" s="417"/>
      <c r="F14" s="417"/>
      <c r="G14" s="417"/>
      <c r="H14" s="417"/>
      <c r="I14" s="417"/>
      <c r="J14" s="417"/>
      <c r="K14" s="417"/>
      <c r="L14" s="417"/>
      <c r="M14" s="417"/>
      <c r="N14" s="417"/>
      <c r="O14" s="417"/>
      <c r="P14" s="418"/>
      <c r="Q14" s="418"/>
      <c r="R14" s="419"/>
    </row>
    <row r="15" spans="1:18" ht="28" x14ac:dyDescent="0.15">
      <c r="B15" s="247"/>
      <c r="C15" s="24" t="s">
        <v>791</v>
      </c>
      <c r="D15" s="420"/>
      <c r="E15" s="421"/>
      <c r="F15" s="421"/>
      <c r="G15" s="421"/>
      <c r="H15" s="421"/>
      <c r="I15" s="421"/>
      <c r="J15" s="421"/>
      <c r="K15" s="421"/>
      <c r="L15" s="421"/>
      <c r="M15" s="421"/>
      <c r="N15" s="421"/>
      <c r="O15" s="421"/>
      <c r="P15" s="422"/>
      <c r="Q15" s="422"/>
      <c r="R15" s="423"/>
    </row>
    <row r="16" spans="1:18" ht="12.75" customHeight="1" x14ac:dyDescent="0.15">
      <c r="B16" s="247" t="s">
        <v>1021</v>
      </c>
      <c r="C16" s="24" t="s">
        <v>789</v>
      </c>
      <c r="D16" s="412" t="s">
        <v>1136</v>
      </c>
      <c r="E16" s="413"/>
      <c r="F16" s="413"/>
      <c r="G16" s="413"/>
      <c r="H16" s="413"/>
      <c r="I16" s="413"/>
      <c r="J16" s="413"/>
      <c r="K16" s="413"/>
      <c r="L16" s="413"/>
      <c r="M16" s="413"/>
      <c r="N16" s="413"/>
      <c r="O16" s="413"/>
      <c r="P16" s="414"/>
      <c r="Q16" s="414"/>
      <c r="R16" s="415"/>
    </row>
    <row r="17" spans="2:18" ht="14" x14ac:dyDescent="0.15">
      <c r="B17" s="247"/>
      <c r="C17" s="24" t="s">
        <v>790</v>
      </c>
      <c r="D17" s="416"/>
      <c r="E17" s="417"/>
      <c r="F17" s="417"/>
      <c r="G17" s="417"/>
      <c r="H17" s="417"/>
      <c r="I17" s="417"/>
      <c r="J17" s="417"/>
      <c r="K17" s="417"/>
      <c r="L17" s="417"/>
      <c r="M17" s="417"/>
      <c r="N17" s="417"/>
      <c r="O17" s="417"/>
      <c r="P17" s="418"/>
      <c r="Q17" s="418"/>
      <c r="R17" s="419"/>
    </row>
    <row r="18" spans="2:18" x14ac:dyDescent="0.15">
      <c r="B18" s="247"/>
      <c r="C18" s="24">
        <v>2020</v>
      </c>
      <c r="D18" s="416"/>
      <c r="E18" s="417"/>
      <c r="F18" s="417"/>
      <c r="G18" s="417"/>
      <c r="H18" s="417"/>
      <c r="I18" s="417"/>
      <c r="J18" s="417"/>
      <c r="K18" s="417"/>
      <c r="L18" s="417"/>
      <c r="M18" s="417"/>
      <c r="N18" s="417"/>
      <c r="O18" s="417"/>
      <c r="P18" s="418"/>
      <c r="Q18" s="418"/>
      <c r="R18" s="419"/>
    </row>
    <row r="19" spans="2:18" x14ac:dyDescent="0.15">
      <c r="B19" s="247"/>
      <c r="C19" s="24">
        <v>2021</v>
      </c>
      <c r="D19" s="416"/>
      <c r="E19" s="417"/>
      <c r="F19" s="417"/>
      <c r="G19" s="417"/>
      <c r="H19" s="417"/>
      <c r="I19" s="417"/>
      <c r="J19" s="417"/>
      <c r="K19" s="417"/>
      <c r="L19" s="417"/>
      <c r="M19" s="417"/>
      <c r="N19" s="417"/>
      <c r="O19" s="417"/>
      <c r="P19" s="418"/>
      <c r="Q19" s="418"/>
      <c r="R19" s="419"/>
    </row>
    <row r="20" spans="2:18" x14ac:dyDescent="0.15">
      <c r="B20" s="247"/>
      <c r="C20" s="24">
        <v>2022</v>
      </c>
      <c r="D20" s="416"/>
      <c r="E20" s="417"/>
      <c r="F20" s="417"/>
      <c r="G20" s="417"/>
      <c r="H20" s="417"/>
      <c r="I20" s="417"/>
      <c r="J20" s="417"/>
      <c r="K20" s="417"/>
      <c r="L20" s="417"/>
      <c r="M20" s="417"/>
      <c r="N20" s="417"/>
      <c r="O20" s="417"/>
      <c r="P20" s="418"/>
      <c r="Q20" s="418"/>
      <c r="R20" s="419"/>
    </row>
    <row r="21" spans="2:18" ht="28" x14ac:dyDescent="0.15">
      <c r="B21" s="247"/>
      <c r="C21" s="24" t="s">
        <v>791</v>
      </c>
      <c r="D21" s="420"/>
      <c r="E21" s="421"/>
      <c r="F21" s="421"/>
      <c r="G21" s="421"/>
      <c r="H21" s="421"/>
      <c r="I21" s="421"/>
      <c r="J21" s="421"/>
      <c r="K21" s="421"/>
      <c r="L21" s="421"/>
      <c r="M21" s="421"/>
      <c r="N21" s="421"/>
      <c r="O21" s="421"/>
      <c r="P21" s="422"/>
      <c r="Q21" s="422"/>
      <c r="R21" s="423"/>
    </row>
    <row r="22" spans="2:18" ht="12.75" customHeight="1" x14ac:dyDescent="0.15">
      <c r="B22" s="247" t="s">
        <v>1022</v>
      </c>
      <c r="C22" s="24" t="s">
        <v>789</v>
      </c>
      <c r="D22" s="412" t="s">
        <v>1137</v>
      </c>
      <c r="E22" s="413"/>
      <c r="F22" s="413"/>
      <c r="G22" s="413"/>
      <c r="H22" s="413"/>
      <c r="I22" s="413"/>
      <c r="J22" s="413"/>
      <c r="K22" s="413"/>
      <c r="L22" s="413"/>
      <c r="M22" s="413"/>
      <c r="N22" s="413"/>
      <c r="O22" s="413"/>
      <c r="P22" s="414"/>
      <c r="Q22" s="414"/>
      <c r="R22" s="415"/>
    </row>
    <row r="23" spans="2:18" ht="14" x14ac:dyDescent="0.15">
      <c r="B23" s="247"/>
      <c r="C23" s="24" t="s">
        <v>790</v>
      </c>
      <c r="D23" s="416"/>
      <c r="E23" s="417"/>
      <c r="F23" s="417"/>
      <c r="G23" s="417"/>
      <c r="H23" s="417"/>
      <c r="I23" s="417"/>
      <c r="J23" s="417"/>
      <c r="K23" s="417"/>
      <c r="L23" s="417"/>
      <c r="M23" s="417"/>
      <c r="N23" s="417"/>
      <c r="O23" s="417"/>
      <c r="P23" s="418"/>
      <c r="Q23" s="418"/>
      <c r="R23" s="419"/>
    </row>
    <row r="24" spans="2:18" x14ac:dyDescent="0.15">
      <c r="B24" s="247"/>
      <c r="C24" s="24">
        <v>2020</v>
      </c>
      <c r="D24" s="416"/>
      <c r="E24" s="417"/>
      <c r="F24" s="417"/>
      <c r="G24" s="417"/>
      <c r="H24" s="417"/>
      <c r="I24" s="417"/>
      <c r="J24" s="417"/>
      <c r="K24" s="417"/>
      <c r="L24" s="417"/>
      <c r="M24" s="417"/>
      <c r="N24" s="417"/>
      <c r="O24" s="417"/>
      <c r="P24" s="418"/>
      <c r="Q24" s="418"/>
      <c r="R24" s="419"/>
    </row>
    <row r="25" spans="2:18" x14ac:dyDescent="0.15">
      <c r="B25" s="247"/>
      <c r="C25" s="24">
        <v>2021</v>
      </c>
      <c r="D25" s="416"/>
      <c r="E25" s="417"/>
      <c r="F25" s="417"/>
      <c r="G25" s="417"/>
      <c r="H25" s="417"/>
      <c r="I25" s="417"/>
      <c r="J25" s="417"/>
      <c r="K25" s="417"/>
      <c r="L25" s="417"/>
      <c r="M25" s="417"/>
      <c r="N25" s="417"/>
      <c r="O25" s="417"/>
      <c r="P25" s="418"/>
      <c r="Q25" s="418"/>
      <c r="R25" s="419"/>
    </row>
    <row r="26" spans="2:18" x14ac:dyDescent="0.15">
      <c r="B26" s="247"/>
      <c r="C26" s="24">
        <v>2022</v>
      </c>
      <c r="D26" s="416"/>
      <c r="E26" s="417"/>
      <c r="F26" s="417"/>
      <c r="G26" s="417"/>
      <c r="H26" s="417"/>
      <c r="I26" s="417"/>
      <c r="J26" s="417"/>
      <c r="K26" s="417"/>
      <c r="L26" s="417"/>
      <c r="M26" s="417"/>
      <c r="N26" s="417"/>
      <c r="O26" s="417"/>
      <c r="P26" s="418"/>
      <c r="Q26" s="418"/>
      <c r="R26" s="419"/>
    </row>
    <row r="27" spans="2:18" ht="28" x14ac:dyDescent="0.15">
      <c r="B27" s="247"/>
      <c r="C27" s="24" t="s">
        <v>791</v>
      </c>
      <c r="D27" s="420"/>
      <c r="E27" s="421"/>
      <c r="F27" s="421"/>
      <c r="G27" s="421"/>
      <c r="H27" s="421"/>
      <c r="I27" s="421"/>
      <c r="J27" s="421"/>
      <c r="K27" s="421"/>
      <c r="L27" s="421"/>
      <c r="M27" s="421"/>
      <c r="N27" s="421"/>
      <c r="O27" s="421"/>
      <c r="P27" s="422"/>
      <c r="Q27" s="422"/>
      <c r="R27" s="423"/>
    </row>
    <row r="28" spans="2:18" x14ac:dyDescent="0.15">
      <c r="E28" s="101"/>
      <c r="F28" s="101"/>
    </row>
    <row r="29" spans="2:18" x14ac:dyDescent="0.15">
      <c r="E29" s="101"/>
      <c r="F29" s="101"/>
    </row>
    <row r="30" spans="2:18" x14ac:dyDescent="0.15">
      <c r="E30" s="101"/>
      <c r="F30" s="101"/>
    </row>
    <row r="31" spans="2:18" x14ac:dyDescent="0.15">
      <c r="E31" s="101"/>
      <c r="F31" s="101"/>
    </row>
    <row r="32" spans="2:18" x14ac:dyDescent="0.15">
      <c r="E32" s="101"/>
      <c r="F32" s="101"/>
    </row>
    <row r="33" spans="5:6" x14ac:dyDescent="0.15">
      <c r="E33" s="101"/>
      <c r="F33" s="101"/>
    </row>
    <row r="34" spans="5:6" x14ac:dyDescent="0.15">
      <c r="E34" s="101"/>
      <c r="F34" s="101"/>
    </row>
    <row r="35" spans="5:6" x14ac:dyDescent="0.15">
      <c r="E35" s="101"/>
      <c r="F35" s="101"/>
    </row>
    <row r="36" spans="5:6" x14ac:dyDescent="0.15">
      <c r="E36" s="101"/>
      <c r="F36" s="101"/>
    </row>
    <row r="37" spans="5:6" x14ac:dyDescent="0.15">
      <c r="E37" s="101"/>
      <c r="F37" s="101"/>
    </row>
    <row r="38" spans="5:6" x14ac:dyDescent="0.15">
      <c r="E38" s="101"/>
      <c r="F38" s="101"/>
    </row>
    <row r="39" spans="5:6" x14ac:dyDescent="0.15">
      <c r="E39" s="101"/>
      <c r="F39" s="101"/>
    </row>
    <row r="40" spans="5:6" x14ac:dyDescent="0.15">
      <c r="E40" s="101"/>
      <c r="F40" s="101"/>
    </row>
    <row r="41" spans="5:6" x14ac:dyDescent="0.15">
      <c r="E41" s="101"/>
      <c r="F41" s="101"/>
    </row>
    <row r="42" spans="5:6" x14ac:dyDescent="0.15">
      <c r="E42" s="101"/>
      <c r="F42" s="101"/>
    </row>
    <row r="43" spans="5:6" x14ac:dyDescent="0.15">
      <c r="E43" s="101"/>
      <c r="F43" s="101"/>
    </row>
    <row r="44" spans="5:6" x14ac:dyDescent="0.15">
      <c r="E44" s="101"/>
      <c r="F44" s="101"/>
    </row>
    <row r="45" spans="5:6" x14ac:dyDescent="0.15">
      <c r="E45" s="101"/>
      <c r="F45" s="101"/>
    </row>
  </sheetData>
  <mergeCells count="8">
    <mergeCell ref="B22:B27"/>
    <mergeCell ref="D22:R27"/>
    <mergeCell ref="B4:B9"/>
    <mergeCell ref="D4:R9"/>
    <mergeCell ref="B10:B15"/>
    <mergeCell ref="D10:R15"/>
    <mergeCell ref="B16:B21"/>
    <mergeCell ref="D16:R21"/>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7052F-3015-4618-A96A-976FF6D4797E}">
  <sheetPr>
    <tabColor theme="0" tint="-4.9989318521683403E-2"/>
  </sheetPr>
  <dimension ref="A1:R45"/>
  <sheetViews>
    <sheetView showGridLines="0" topLeftCell="C1" zoomScale="85" zoomScaleNormal="85" workbookViewId="0">
      <selection activeCell="Q16" sqref="Q16:Q21"/>
    </sheetView>
  </sheetViews>
  <sheetFormatPr baseColWidth="10" defaultColWidth="9" defaultRowHeight="13" x14ac:dyDescent="0.15"/>
  <cols>
    <col min="1" max="1" width="9" style="14"/>
    <col min="2" max="2" width="20.6640625" style="14" customWidth="1"/>
    <col min="3" max="3" width="17.33203125" style="14" customWidth="1"/>
    <col min="4" max="8" width="15.6640625" style="14" customWidth="1"/>
    <col min="9" max="9" width="21.33203125" style="14" customWidth="1"/>
    <col min="10" max="17" width="15.6640625" style="14" customWidth="1"/>
    <col min="18" max="18" width="26.33203125" style="14" customWidth="1"/>
    <col min="19" max="16384" width="9" style="14"/>
  </cols>
  <sheetData>
    <row r="1" spans="1:18" s="13" customFormat="1" ht="14" x14ac:dyDescent="0.15">
      <c r="A1" s="12" t="s">
        <v>1023</v>
      </c>
    </row>
    <row r="2" spans="1:18" ht="23.25" customHeight="1" x14ac:dyDescent="0.15">
      <c r="A2" s="433"/>
      <c r="B2" s="433"/>
      <c r="C2" s="433"/>
    </row>
    <row r="3" spans="1:18" ht="75" customHeight="1" x14ac:dyDescent="0.15">
      <c r="B3" s="44" t="s">
        <v>773</v>
      </c>
      <c r="C3" s="44" t="s">
        <v>466</v>
      </c>
      <c r="D3" s="44" t="s">
        <v>774</v>
      </c>
      <c r="E3" s="44" t="s">
        <v>775</v>
      </c>
      <c r="F3" s="44" t="s">
        <v>776</v>
      </c>
      <c r="G3" s="44" t="s">
        <v>777</v>
      </c>
      <c r="H3" s="44" t="s">
        <v>778</v>
      </c>
      <c r="I3" s="44" t="s">
        <v>779</v>
      </c>
      <c r="J3" s="44" t="s">
        <v>780</v>
      </c>
      <c r="K3" s="44" t="s">
        <v>781</v>
      </c>
      <c r="L3" s="44" t="s">
        <v>782</v>
      </c>
      <c r="M3" s="44" t="s">
        <v>783</v>
      </c>
      <c r="N3" s="44" t="s">
        <v>784</v>
      </c>
      <c r="O3" s="44" t="s">
        <v>785</v>
      </c>
      <c r="P3" s="44" t="s">
        <v>786</v>
      </c>
      <c r="Q3" s="44" t="s">
        <v>787</v>
      </c>
      <c r="R3" s="44" t="s">
        <v>236</v>
      </c>
    </row>
    <row r="4" spans="1:18" ht="12.75" customHeight="1" x14ac:dyDescent="0.15">
      <c r="B4" s="209" t="s">
        <v>1024</v>
      </c>
      <c r="C4" s="24" t="s">
        <v>789</v>
      </c>
      <c r="D4" s="229" t="s">
        <v>1025</v>
      </c>
      <c r="E4" s="229" t="s">
        <v>1025</v>
      </c>
      <c r="F4" s="229" t="s">
        <v>1025</v>
      </c>
      <c r="G4" s="229" t="s">
        <v>800</v>
      </c>
      <c r="H4" s="229" t="s">
        <v>800</v>
      </c>
      <c r="I4" s="229" t="s">
        <v>1026</v>
      </c>
      <c r="J4" s="238" t="s">
        <v>1110</v>
      </c>
      <c r="K4" s="229" t="s">
        <v>1028</v>
      </c>
      <c r="L4" s="229" t="s">
        <v>1029</v>
      </c>
      <c r="M4" s="229" t="s">
        <v>803</v>
      </c>
      <c r="N4" s="229" t="s">
        <v>804</v>
      </c>
      <c r="O4" s="229" t="s">
        <v>1030</v>
      </c>
      <c r="P4" s="229" t="s">
        <v>806</v>
      </c>
      <c r="Q4" s="229" t="s">
        <v>1031</v>
      </c>
      <c r="R4" s="229" t="s">
        <v>1032</v>
      </c>
    </row>
    <row r="5" spans="1:18" ht="13" customHeight="1" x14ac:dyDescent="0.15">
      <c r="B5" s="212"/>
      <c r="C5" s="24" t="s">
        <v>790</v>
      </c>
      <c r="D5" s="230"/>
      <c r="E5" s="230"/>
      <c r="F5" s="230"/>
      <c r="G5" s="230"/>
      <c r="H5" s="230"/>
      <c r="I5" s="404"/>
      <c r="J5" s="230"/>
      <c r="K5" s="404"/>
      <c r="L5" s="404"/>
      <c r="M5" s="404"/>
      <c r="N5" s="404"/>
      <c r="O5" s="404"/>
      <c r="P5" s="404"/>
      <c r="Q5" s="230"/>
      <c r="R5" s="404"/>
    </row>
    <row r="6" spans="1:18" ht="13" customHeight="1" x14ac:dyDescent="0.15">
      <c r="B6" s="212"/>
      <c r="C6" s="24">
        <v>2020</v>
      </c>
      <c r="D6" s="230"/>
      <c r="E6" s="230"/>
      <c r="F6" s="230"/>
      <c r="G6" s="230"/>
      <c r="H6" s="230"/>
      <c r="I6" s="404"/>
      <c r="J6" s="230"/>
      <c r="K6" s="404"/>
      <c r="L6" s="404"/>
      <c r="M6" s="404"/>
      <c r="N6" s="404"/>
      <c r="O6" s="404"/>
      <c r="P6" s="404"/>
      <c r="Q6" s="230"/>
      <c r="R6" s="404"/>
    </row>
    <row r="7" spans="1:18" ht="13" customHeight="1" x14ac:dyDescent="0.15">
      <c r="B7" s="212"/>
      <c r="C7" s="24">
        <v>2021</v>
      </c>
      <c r="D7" s="230"/>
      <c r="E7" s="230"/>
      <c r="F7" s="230"/>
      <c r="G7" s="230"/>
      <c r="H7" s="230"/>
      <c r="I7" s="404"/>
      <c r="J7" s="230"/>
      <c r="K7" s="404"/>
      <c r="L7" s="404"/>
      <c r="M7" s="404"/>
      <c r="N7" s="404"/>
      <c r="O7" s="404"/>
      <c r="P7" s="404"/>
      <c r="Q7" s="230"/>
      <c r="R7" s="404"/>
    </row>
    <row r="8" spans="1:18" ht="13" customHeight="1" x14ac:dyDescent="0.15">
      <c r="B8" s="212"/>
      <c r="C8" s="24">
        <v>2022</v>
      </c>
      <c r="D8" s="230"/>
      <c r="E8" s="230"/>
      <c r="F8" s="230"/>
      <c r="G8" s="230"/>
      <c r="H8" s="230"/>
      <c r="I8" s="404"/>
      <c r="J8" s="230"/>
      <c r="K8" s="404"/>
      <c r="L8" s="404"/>
      <c r="M8" s="404"/>
      <c r="N8" s="404"/>
      <c r="O8" s="404"/>
      <c r="P8" s="404"/>
      <c r="Q8" s="230"/>
      <c r="R8" s="404"/>
    </row>
    <row r="9" spans="1:18" ht="28" x14ac:dyDescent="0.15">
      <c r="B9" s="213"/>
      <c r="C9" s="24" t="s">
        <v>791</v>
      </c>
      <c r="D9" s="231"/>
      <c r="E9" s="231"/>
      <c r="F9" s="231"/>
      <c r="G9" s="231"/>
      <c r="H9" s="231"/>
      <c r="I9" s="205"/>
      <c r="J9" s="231"/>
      <c r="K9" s="205"/>
      <c r="L9" s="205"/>
      <c r="M9" s="205"/>
      <c r="N9" s="205"/>
      <c r="O9" s="205"/>
      <c r="P9" s="205"/>
      <c r="Q9" s="231"/>
      <c r="R9" s="205"/>
    </row>
    <row r="10" spans="1:18" ht="12.75" customHeight="1" x14ac:dyDescent="0.15">
      <c r="B10" s="209" t="s">
        <v>1033</v>
      </c>
      <c r="C10" s="24" t="s">
        <v>789</v>
      </c>
      <c r="D10" s="229" t="s">
        <v>1025</v>
      </c>
      <c r="E10" s="229" t="s">
        <v>1025</v>
      </c>
      <c r="F10" s="229" t="s">
        <v>1025</v>
      </c>
      <c r="G10" s="229" t="s">
        <v>800</v>
      </c>
      <c r="H10" s="229" t="s">
        <v>800</v>
      </c>
      <c r="I10" s="229" t="s">
        <v>668</v>
      </c>
      <c r="J10" s="229" t="s">
        <v>1027</v>
      </c>
      <c r="K10" s="229" t="s">
        <v>1028</v>
      </c>
      <c r="L10" s="229" t="s">
        <v>1029</v>
      </c>
      <c r="M10" s="229" t="s">
        <v>803</v>
      </c>
      <c r="N10" s="229" t="s">
        <v>804</v>
      </c>
      <c r="O10" s="229" t="s">
        <v>1030</v>
      </c>
      <c r="P10" s="229" t="s">
        <v>806</v>
      </c>
      <c r="Q10" s="229" t="s">
        <v>1034</v>
      </c>
      <c r="R10" s="229" t="s">
        <v>1032</v>
      </c>
    </row>
    <row r="11" spans="1:18" ht="13" customHeight="1" x14ac:dyDescent="0.15">
      <c r="B11" s="212"/>
      <c r="C11" s="24" t="s">
        <v>790</v>
      </c>
      <c r="D11" s="230"/>
      <c r="E11" s="230"/>
      <c r="F11" s="230"/>
      <c r="G11" s="230"/>
      <c r="H11" s="230"/>
      <c r="I11" s="404"/>
      <c r="J11" s="230"/>
      <c r="K11" s="404"/>
      <c r="L11" s="404"/>
      <c r="M11" s="404"/>
      <c r="N11" s="404"/>
      <c r="O11" s="404"/>
      <c r="P11" s="404"/>
      <c r="Q11" s="230"/>
      <c r="R11" s="404"/>
    </row>
    <row r="12" spans="1:18" ht="13" customHeight="1" x14ac:dyDescent="0.15">
      <c r="B12" s="212"/>
      <c r="C12" s="24">
        <v>2020</v>
      </c>
      <c r="D12" s="230"/>
      <c r="E12" s="230"/>
      <c r="F12" s="230"/>
      <c r="G12" s="230"/>
      <c r="H12" s="230"/>
      <c r="I12" s="404"/>
      <c r="J12" s="230"/>
      <c r="K12" s="404"/>
      <c r="L12" s="404"/>
      <c r="M12" s="404"/>
      <c r="N12" s="404"/>
      <c r="O12" s="404"/>
      <c r="P12" s="404"/>
      <c r="Q12" s="230"/>
      <c r="R12" s="404"/>
    </row>
    <row r="13" spans="1:18" ht="13" customHeight="1" x14ac:dyDescent="0.15">
      <c r="B13" s="212"/>
      <c r="C13" s="24">
        <v>2021</v>
      </c>
      <c r="D13" s="230"/>
      <c r="E13" s="230"/>
      <c r="F13" s="230"/>
      <c r="G13" s="230"/>
      <c r="H13" s="230"/>
      <c r="I13" s="404"/>
      <c r="J13" s="230"/>
      <c r="K13" s="404"/>
      <c r="L13" s="404"/>
      <c r="M13" s="404"/>
      <c r="N13" s="404"/>
      <c r="O13" s="404"/>
      <c r="P13" s="404"/>
      <c r="Q13" s="230"/>
      <c r="R13" s="404"/>
    </row>
    <row r="14" spans="1:18" ht="13" customHeight="1" x14ac:dyDescent="0.15">
      <c r="B14" s="212"/>
      <c r="C14" s="24">
        <v>2022</v>
      </c>
      <c r="D14" s="230"/>
      <c r="E14" s="230"/>
      <c r="F14" s="230"/>
      <c r="G14" s="230"/>
      <c r="H14" s="230"/>
      <c r="I14" s="404"/>
      <c r="J14" s="230"/>
      <c r="K14" s="404"/>
      <c r="L14" s="404"/>
      <c r="M14" s="404"/>
      <c r="N14" s="404"/>
      <c r="O14" s="404"/>
      <c r="P14" s="404"/>
      <c r="Q14" s="230"/>
      <c r="R14" s="404"/>
    </row>
    <row r="15" spans="1:18" ht="28" x14ac:dyDescent="0.15">
      <c r="B15" s="213"/>
      <c r="C15" s="24" t="s">
        <v>791</v>
      </c>
      <c r="D15" s="231"/>
      <c r="E15" s="231"/>
      <c r="F15" s="231"/>
      <c r="G15" s="231"/>
      <c r="H15" s="231"/>
      <c r="I15" s="205"/>
      <c r="J15" s="231"/>
      <c r="K15" s="205"/>
      <c r="L15" s="205"/>
      <c r="M15" s="205"/>
      <c r="N15" s="205"/>
      <c r="O15" s="205"/>
      <c r="P15" s="205"/>
      <c r="Q15" s="231"/>
      <c r="R15" s="205"/>
    </row>
    <row r="16" spans="1:18" ht="14" x14ac:dyDescent="0.15">
      <c r="B16" s="209" t="s">
        <v>1035</v>
      </c>
      <c r="C16" s="24" t="s">
        <v>789</v>
      </c>
      <c r="D16" s="229" t="s">
        <v>1025</v>
      </c>
      <c r="E16" s="229" t="s">
        <v>1025</v>
      </c>
      <c r="F16" s="229" t="s">
        <v>1025</v>
      </c>
      <c r="G16" s="229" t="s">
        <v>800</v>
      </c>
      <c r="H16" s="229" t="s">
        <v>800</v>
      </c>
      <c r="I16" s="229" t="s">
        <v>1026</v>
      </c>
      <c r="J16" s="238" t="s">
        <v>1109</v>
      </c>
      <c r="K16" s="229" t="s">
        <v>1028</v>
      </c>
      <c r="L16" s="229" t="s">
        <v>1029</v>
      </c>
      <c r="M16" s="229" t="s">
        <v>803</v>
      </c>
      <c r="N16" s="229" t="s">
        <v>804</v>
      </c>
      <c r="O16" s="229" t="s">
        <v>1030</v>
      </c>
      <c r="P16" s="229" t="s">
        <v>806</v>
      </c>
      <c r="Q16" s="229" t="s">
        <v>1157</v>
      </c>
      <c r="R16" s="229" t="s">
        <v>1032</v>
      </c>
    </row>
    <row r="17" spans="2:18" ht="13" customHeight="1" x14ac:dyDescent="0.15">
      <c r="B17" s="212"/>
      <c r="C17" s="24" t="s">
        <v>790</v>
      </c>
      <c r="D17" s="230"/>
      <c r="E17" s="230"/>
      <c r="F17" s="230"/>
      <c r="G17" s="230"/>
      <c r="H17" s="230"/>
      <c r="I17" s="230"/>
      <c r="J17" s="230"/>
      <c r="K17" s="404"/>
      <c r="L17" s="404"/>
      <c r="M17" s="404"/>
      <c r="N17" s="404"/>
      <c r="O17" s="404"/>
      <c r="P17" s="404"/>
      <c r="Q17" s="230"/>
      <c r="R17" s="404"/>
    </row>
    <row r="18" spans="2:18" ht="13" customHeight="1" x14ac:dyDescent="0.15">
      <c r="B18" s="212"/>
      <c r="C18" s="24">
        <v>2020</v>
      </c>
      <c r="D18" s="230"/>
      <c r="E18" s="230"/>
      <c r="F18" s="230"/>
      <c r="G18" s="230"/>
      <c r="H18" s="230"/>
      <c r="I18" s="230"/>
      <c r="J18" s="230"/>
      <c r="K18" s="404"/>
      <c r="L18" s="404"/>
      <c r="M18" s="404"/>
      <c r="N18" s="404"/>
      <c r="O18" s="404"/>
      <c r="P18" s="404"/>
      <c r="Q18" s="230"/>
      <c r="R18" s="404"/>
    </row>
    <row r="19" spans="2:18" ht="13" customHeight="1" x14ac:dyDescent="0.15">
      <c r="B19" s="212"/>
      <c r="C19" s="24">
        <v>2021</v>
      </c>
      <c r="D19" s="230"/>
      <c r="E19" s="230"/>
      <c r="F19" s="230"/>
      <c r="G19" s="230"/>
      <c r="H19" s="230"/>
      <c r="I19" s="230"/>
      <c r="J19" s="230"/>
      <c r="K19" s="404"/>
      <c r="L19" s="404"/>
      <c r="M19" s="404"/>
      <c r="N19" s="404"/>
      <c r="O19" s="404"/>
      <c r="P19" s="404"/>
      <c r="Q19" s="230"/>
      <c r="R19" s="404"/>
    </row>
    <row r="20" spans="2:18" ht="13" customHeight="1" x14ac:dyDescent="0.15">
      <c r="B20" s="212"/>
      <c r="C20" s="24">
        <v>2022</v>
      </c>
      <c r="D20" s="230"/>
      <c r="E20" s="230"/>
      <c r="F20" s="230"/>
      <c r="G20" s="230"/>
      <c r="H20" s="230"/>
      <c r="I20" s="230"/>
      <c r="J20" s="230"/>
      <c r="K20" s="404"/>
      <c r="L20" s="404"/>
      <c r="M20" s="404"/>
      <c r="N20" s="404"/>
      <c r="O20" s="404"/>
      <c r="P20" s="404"/>
      <c r="Q20" s="230"/>
      <c r="R20" s="404"/>
    </row>
    <row r="21" spans="2:18" ht="28" x14ac:dyDescent="0.15">
      <c r="B21" s="213"/>
      <c r="C21" s="24" t="s">
        <v>791</v>
      </c>
      <c r="D21" s="231"/>
      <c r="E21" s="231"/>
      <c r="F21" s="231"/>
      <c r="G21" s="231"/>
      <c r="H21" s="231"/>
      <c r="I21" s="231"/>
      <c r="J21" s="231"/>
      <c r="K21" s="205"/>
      <c r="L21" s="205"/>
      <c r="M21" s="205"/>
      <c r="N21" s="205"/>
      <c r="O21" s="205"/>
      <c r="P21" s="205"/>
      <c r="Q21" s="231"/>
      <c r="R21" s="205"/>
    </row>
    <row r="22" spans="2:18" ht="14" x14ac:dyDescent="0.15">
      <c r="B22" s="209" t="s">
        <v>1036</v>
      </c>
      <c r="C22" s="24" t="s">
        <v>789</v>
      </c>
      <c r="D22" s="229" t="s">
        <v>1025</v>
      </c>
      <c r="E22" s="229" t="s">
        <v>1025</v>
      </c>
      <c r="F22" s="229" t="s">
        <v>1025</v>
      </c>
      <c r="G22" s="229" t="s">
        <v>800</v>
      </c>
      <c r="H22" s="229" t="s">
        <v>800</v>
      </c>
      <c r="I22" s="229" t="s">
        <v>823</v>
      </c>
      <c r="J22" s="430" t="s">
        <v>1108</v>
      </c>
      <c r="K22" s="229" t="s">
        <v>1037</v>
      </c>
      <c r="L22" s="229" t="s">
        <v>802</v>
      </c>
      <c r="M22" s="229" t="s">
        <v>803</v>
      </c>
      <c r="N22" s="229" t="s">
        <v>856</v>
      </c>
      <c r="O22" s="229" t="s">
        <v>69</v>
      </c>
      <c r="P22" s="229" t="s">
        <v>806</v>
      </c>
      <c r="Q22" s="229" t="s">
        <v>1031</v>
      </c>
      <c r="R22" s="229" t="s">
        <v>1038</v>
      </c>
    </row>
    <row r="23" spans="2:18" ht="12.75" customHeight="1" x14ac:dyDescent="0.15">
      <c r="B23" s="212"/>
      <c r="C23" s="24" t="s">
        <v>790</v>
      </c>
      <c r="D23" s="230"/>
      <c r="E23" s="230"/>
      <c r="F23" s="230"/>
      <c r="G23" s="230"/>
      <c r="H23" s="230"/>
      <c r="I23" s="230"/>
      <c r="J23" s="431"/>
      <c r="K23" s="404"/>
      <c r="L23" s="230"/>
      <c r="M23" s="230"/>
      <c r="N23" s="230"/>
      <c r="O23" s="230"/>
      <c r="P23" s="404"/>
      <c r="Q23" s="230"/>
      <c r="R23" s="230"/>
    </row>
    <row r="24" spans="2:18" ht="12.75" customHeight="1" x14ac:dyDescent="0.15">
      <c r="B24" s="212"/>
      <c r="C24" s="24">
        <v>2020</v>
      </c>
      <c r="D24" s="230"/>
      <c r="E24" s="230"/>
      <c r="F24" s="230"/>
      <c r="G24" s="230"/>
      <c r="H24" s="230"/>
      <c r="I24" s="230"/>
      <c r="J24" s="431"/>
      <c r="K24" s="404"/>
      <c r="L24" s="230"/>
      <c r="M24" s="230"/>
      <c r="N24" s="230"/>
      <c r="O24" s="230"/>
      <c r="P24" s="404"/>
      <c r="Q24" s="230"/>
      <c r="R24" s="230"/>
    </row>
    <row r="25" spans="2:18" ht="12.75" customHeight="1" x14ac:dyDescent="0.15">
      <c r="B25" s="212"/>
      <c r="C25" s="24">
        <v>2021</v>
      </c>
      <c r="D25" s="230"/>
      <c r="E25" s="230"/>
      <c r="F25" s="230"/>
      <c r="G25" s="230"/>
      <c r="H25" s="230"/>
      <c r="I25" s="230"/>
      <c r="J25" s="431"/>
      <c r="K25" s="404"/>
      <c r="L25" s="230"/>
      <c r="M25" s="230"/>
      <c r="N25" s="230"/>
      <c r="O25" s="230"/>
      <c r="P25" s="404"/>
      <c r="Q25" s="230"/>
      <c r="R25" s="230"/>
    </row>
    <row r="26" spans="2:18" ht="12.75" customHeight="1" x14ac:dyDescent="0.15">
      <c r="B26" s="212"/>
      <c r="C26" s="24">
        <v>2022</v>
      </c>
      <c r="D26" s="230"/>
      <c r="E26" s="230"/>
      <c r="F26" s="230"/>
      <c r="G26" s="230"/>
      <c r="H26" s="230"/>
      <c r="I26" s="230"/>
      <c r="J26" s="431"/>
      <c r="K26" s="404"/>
      <c r="L26" s="230"/>
      <c r="M26" s="230"/>
      <c r="N26" s="230"/>
      <c r="O26" s="230"/>
      <c r="P26" s="404"/>
      <c r="Q26" s="230"/>
      <c r="R26" s="230"/>
    </row>
    <row r="27" spans="2:18" ht="28" x14ac:dyDescent="0.15">
      <c r="B27" s="213"/>
      <c r="C27" s="24" t="s">
        <v>791</v>
      </c>
      <c r="D27" s="231"/>
      <c r="E27" s="231"/>
      <c r="F27" s="231"/>
      <c r="G27" s="231"/>
      <c r="H27" s="231"/>
      <c r="I27" s="231"/>
      <c r="J27" s="432"/>
      <c r="K27" s="205"/>
      <c r="L27" s="231"/>
      <c r="M27" s="231"/>
      <c r="N27" s="231"/>
      <c r="O27" s="231"/>
      <c r="P27" s="205"/>
      <c r="Q27" s="231"/>
      <c r="R27" s="231"/>
    </row>
    <row r="28" spans="2:18" ht="12.75" customHeight="1" x14ac:dyDescent="0.15">
      <c r="B28" s="209" t="s">
        <v>1039</v>
      </c>
      <c r="C28" s="24" t="s">
        <v>789</v>
      </c>
      <c r="D28" s="229" t="s">
        <v>1025</v>
      </c>
      <c r="E28" s="229" t="s">
        <v>1025</v>
      </c>
      <c r="F28" s="229" t="s">
        <v>1025</v>
      </c>
      <c r="G28" s="229" t="s">
        <v>800</v>
      </c>
      <c r="H28" s="229" t="s">
        <v>800</v>
      </c>
      <c r="I28" s="229" t="s">
        <v>1026</v>
      </c>
      <c r="J28" s="430" t="s">
        <v>1107</v>
      </c>
      <c r="K28" s="229" t="s">
        <v>1037</v>
      </c>
      <c r="L28" s="229" t="s">
        <v>802</v>
      </c>
      <c r="M28" s="229" t="s">
        <v>803</v>
      </c>
      <c r="N28" s="229" t="s">
        <v>856</v>
      </c>
      <c r="O28" s="229" t="s">
        <v>1040</v>
      </c>
      <c r="P28" s="229" t="s">
        <v>806</v>
      </c>
      <c r="Q28" s="229" t="s">
        <v>1031</v>
      </c>
      <c r="R28" s="229" t="s">
        <v>1041</v>
      </c>
    </row>
    <row r="29" spans="2:18" ht="12.75" customHeight="1" x14ac:dyDescent="0.15">
      <c r="B29" s="212"/>
      <c r="C29" s="24" t="s">
        <v>790</v>
      </c>
      <c r="D29" s="230"/>
      <c r="E29" s="230"/>
      <c r="F29" s="230"/>
      <c r="G29" s="230"/>
      <c r="H29" s="230"/>
      <c r="I29" s="404"/>
      <c r="J29" s="431"/>
      <c r="K29" s="404"/>
      <c r="L29" s="230"/>
      <c r="M29" s="230"/>
      <c r="N29" s="230"/>
      <c r="O29" s="230"/>
      <c r="P29" s="404"/>
      <c r="Q29" s="230"/>
      <c r="R29" s="230"/>
    </row>
    <row r="30" spans="2:18" ht="12.75" customHeight="1" x14ac:dyDescent="0.15">
      <c r="B30" s="212"/>
      <c r="C30" s="24">
        <v>2020</v>
      </c>
      <c r="D30" s="230"/>
      <c r="E30" s="230"/>
      <c r="F30" s="230"/>
      <c r="G30" s="230"/>
      <c r="H30" s="230"/>
      <c r="I30" s="404"/>
      <c r="J30" s="431"/>
      <c r="K30" s="404"/>
      <c r="L30" s="230"/>
      <c r="M30" s="230"/>
      <c r="N30" s="230"/>
      <c r="O30" s="230"/>
      <c r="P30" s="404"/>
      <c r="Q30" s="230"/>
      <c r="R30" s="230"/>
    </row>
    <row r="31" spans="2:18" ht="12.75" customHeight="1" x14ac:dyDescent="0.15">
      <c r="B31" s="212"/>
      <c r="C31" s="24">
        <v>2021</v>
      </c>
      <c r="D31" s="230"/>
      <c r="E31" s="230"/>
      <c r="F31" s="230"/>
      <c r="G31" s="230"/>
      <c r="H31" s="230"/>
      <c r="I31" s="404"/>
      <c r="J31" s="431"/>
      <c r="K31" s="404"/>
      <c r="L31" s="230"/>
      <c r="M31" s="230"/>
      <c r="N31" s="230"/>
      <c r="O31" s="230"/>
      <c r="P31" s="404"/>
      <c r="Q31" s="230"/>
      <c r="R31" s="230"/>
    </row>
    <row r="32" spans="2:18" ht="12.75" customHeight="1" x14ac:dyDescent="0.15">
      <c r="B32" s="212"/>
      <c r="C32" s="24">
        <v>2022</v>
      </c>
      <c r="D32" s="230"/>
      <c r="E32" s="230"/>
      <c r="F32" s="230"/>
      <c r="G32" s="230"/>
      <c r="H32" s="230"/>
      <c r="I32" s="404"/>
      <c r="J32" s="431"/>
      <c r="K32" s="404"/>
      <c r="L32" s="230"/>
      <c r="M32" s="230"/>
      <c r="N32" s="230"/>
      <c r="O32" s="230"/>
      <c r="P32" s="404"/>
      <c r="Q32" s="230"/>
      <c r="R32" s="230"/>
    </row>
    <row r="33" spans="2:18" ht="28" x14ac:dyDescent="0.15">
      <c r="B33" s="213"/>
      <c r="C33" s="24" t="s">
        <v>791</v>
      </c>
      <c r="D33" s="231"/>
      <c r="E33" s="231"/>
      <c r="F33" s="231"/>
      <c r="G33" s="231"/>
      <c r="H33" s="231"/>
      <c r="I33" s="205"/>
      <c r="J33" s="432"/>
      <c r="K33" s="205"/>
      <c r="L33" s="231"/>
      <c r="M33" s="231"/>
      <c r="N33" s="231"/>
      <c r="O33" s="231"/>
      <c r="P33" s="205"/>
      <c r="Q33" s="231"/>
      <c r="R33" s="231"/>
    </row>
    <row r="34" spans="2:18" ht="12.75" customHeight="1" x14ac:dyDescent="0.15">
      <c r="B34" s="209" t="s">
        <v>1042</v>
      </c>
      <c r="C34" s="24" t="s">
        <v>789</v>
      </c>
      <c r="D34" s="254" t="s">
        <v>1138</v>
      </c>
      <c r="E34" s="424"/>
      <c r="F34" s="424"/>
      <c r="G34" s="424"/>
      <c r="H34" s="424"/>
      <c r="I34" s="424"/>
      <c r="J34" s="424"/>
      <c r="K34" s="424"/>
      <c r="L34" s="424"/>
      <c r="M34" s="424"/>
      <c r="N34" s="424"/>
      <c r="O34" s="424"/>
      <c r="P34" s="424"/>
      <c r="Q34" s="424"/>
      <c r="R34" s="425"/>
    </row>
    <row r="35" spans="2:18" ht="13" customHeight="1" x14ac:dyDescent="0.15">
      <c r="B35" s="212"/>
      <c r="C35" s="24" t="s">
        <v>790</v>
      </c>
      <c r="D35" s="257"/>
      <c r="E35" s="426"/>
      <c r="F35" s="426"/>
      <c r="G35" s="426"/>
      <c r="H35" s="426"/>
      <c r="I35" s="426"/>
      <c r="J35" s="426"/>
      <c r="K35" s="426"/>
      <c r="L35" s="426"/>
      <c r="M35" s="426"/>
      <c r="N35" s="426"/>
      <c r="O35" s="426"/>
      <c r="P35" s="426"/>
      <c r="Q35" s="426"/>
      <c r="R35" s="427"/>
    </row>
    <row r="36" spans="2:18" ht="13" customHeight="1" x14ac:dyDescent="0.15">
      <c r="B36" s="212"/>
      <c r="C36" s="24">
        <v>2020</v>
      </c>
      <c r="D36" s="257"/>
      <c r="E36" s="426"/>
      <c r="F36" s="426"/>
      <c r="G36" s="426"/>
      <c r="H36" s="426"/>
      <c r="I36" s="426"/>
      <c r="J36" s="426"/>
      <c r="K36" s="426"/>
      <c r="L36" s="426"/>
      <c r="M36" s="426"/>
      <c r="N36" s="426"/>
      <c r="O36" s="426"/>
      <c r="P36" s="426"/>
      <c r="Q36" s="426"/>
      <c r="R36" s="427"/>
    </row>
    <row r="37" spans="2:18" ht="13" customHeight="1" x14ac:dyDescent="0.15">
      <c r="B37" s="212"/>
      <c r="C37" s="24">
        <v>2021</v>
      </c>
      <c r="D37" s="257"/>
      <c r="E37" s="426"/>
      <c r="F37" s="426"/>
      <c r="G37" s="426"/>
      <c r="H37" s="426"/>
      <c r="I37" s="426"/>
      <c r="J37" s="426"/>
      <c r="K37" s="426"/>
      <c r="L37" s="426"/>
      <c r="M37" s="426"/>
      <c r="N37" s="426"/>
      <c r="O37" s="426"/>
      <c r="P37" s="426"/>
      <c r="Q37" s="426"/>
      <c r="R37" s="427"/>
    </row>
    <row r="38" spans="2:18" ht="13" customHeight="1" x14ac:dyDescent="0.15">
      <c r="B38" s="212"/>
      <c r="C38" s="24">
        <v>2022</v>
      </c>
      <c r="D38" s="257"/>
      <c r="E38" s="426"/>
      <c r="F38" s="426"/>
      <c r="G38" s="426"/>
      <c r="H38" s="426"/>
      <c r="I38" s="426"/>
      <c r="J38" s="426"/>
      <c r="K38" s="426"/>
      <c r="L38" s="426"/>
      <c r="M38" s="426"/>
      <c r="N38" s="426"/>
      <c r="O38" s="426"/>
      <c r="P38" s="426"/>
      <c r="Q38" s="426"/>
      <c r="R38" s="427"/>
    </row>
    <row r="39" spans="2:18" ht="28" x14ac:dyDescent="0.15">
      <c r="B39" s="213"/>
      <c r="C39" s="24" t="s">
        <v>791</v>
      </c>
      <c r="D39" s="260"/>
      <c r="E39" s="428"/>
      <c r="F39" s="428"/>
      <c r="G39" s="428"/>
      <c r="H39" s="428"/>
      <c r="I39" s="428"/>
      <c r="J39" s="428"/>
      <c r="K39" s="428"/>
      <c r="L39" s="428"/>
      <c r="M39" s="428"/>
      <c r="N39" s="428"/>
      <c r="O39" s="428"/>
      <c r="P39" s="428"/>
      <c r="Q39" s="428"/>
      <c r="R39" s="429"/>
    </row>
    <row r="40" spans="2:18" ht="12.75" customHeight="1" x14ac:dyDescent="0.15">
      <c r="B40" s="209" t="s">
        <v>1043</v>
      </c>
      <c r="C40" s="24" t="s">
        <v>789</v>
      </c>
      <c r="D40" s="254" t="s">
        <v>1044</v>
      </c>
      <c r="E40" s="424"/>
      <c r="F40" s="424"/>
      <c r="G40" s="424"/>
      <c r="H40" s="424"/>
      <c r="I40" s="424"/>
      <c r="J40" s="424"/>
      <c r="K40" s="424"/>
      <c r="L40" s="424"/>
      <c r="M40" s="424"/>
      <c r="N40" s="424"/>
      <c r="O40" s="424"/>
      <c r="P40" s="424"/>
      <c r="Q40" s="424"/>
      <c r="R40" s="425"/>
    </row>
    <row r="41" spans="2:18" ht="13" customHeight="1" x14ac:dyDescent="0.15">
      <c r="B41" s="212"/>
      <c r="C41" s="24" t="s">
        <v>790</v>
      </c>
      <c r="D41" s="257"/>
      <c r="E41" s="426"/>
      <c r="F41" s="426"/>
      <c r="G41" s="426"/>
      <c r="H41" s="426"/>
      <c r="I41" s="426"/>
      <c r="J41" s="426"/>
      <c r="K41" s="426"/>
      <c r="L41" s="426"/>
      <c r="M41" s="426"/>
      <c r="N41" s="426"/>
      <c r="O41" s="426"/>
      <c r="P41" s="426"/>
      <c r="Q41" s="426"/>
      <c r="R41" s="427"/>
    </row>
    <row r="42" spans="2:18" ht="13" customHeight="1" x14ac:dyDescent="0.15">
      <c r="B42" s="212"/>
      <c r="C42" s="24">
        <v>2020</v>
      </c>
      <c r="D42" s="257"/>
      <c r="E42" s="426"/>
      <c r="F42" s="426"/>
      <c r="G42" s="426"/>
      <c r="H42" s="426"/>
      <c r="I42" s="426"/>
      <c r="J42" s="426"/>
      <c r="K42" s="426"/>
      <c r="L42" s="426"/>
      <c r="M42" s="426"/>
      <c r="N42" s="426"/>
      <c r="O42" s="426"/>
      <c r="P42" s="426"/>
      <c r="Q42" s="426"/>
      <c r="R42" s="427"/>
    </row>
    <row r="43" spans="2:18" ht="13" customHeight="1" x14ac:dyDescent="0.15">
      <c r="B43" s="212"/>
      <c r="C43" s="24">
        <v>2021</v>
      </c>
      <c r="D43" s="257"/>
      <c r="E43" s="426"/>
      <c r="F43" s="426"/>
      <c r="G43" s="426"/>
      <c r="H43" s="426"/>
      <c r="I43" s="426"/>
      <c r="J43" s="426"/>
      <c r="K43" s="426"/>
      <c r="L43" s="426"/>
      <c r="M43" s="426"/>
      <c r="N43" s="426"/>
      <c r="O43" s="426"/>
      <c r="P43" s="426"/>
      <c r="Q43" s="426"/>
      <c r="R43" s="427"/>
    </row>
    <row r="44" spans="2:18" ht="13" customHeight="1" x14ac:dyDescent="0.15">
      <c r="B44" s="212"/>
      <c r="C44" s="24">
        <v>2022</v>
      </c>
      <c r="D44" s="257"/>
      <c r="E44" s="426"/>
      <c r="F44" s="426"/>
      <c r="G44" s="426"/>
      <c r="H44" s="426"/>
      <c r="I44" s="426"/>
      <c r="J44" s="426"/>
      <c r="K44" s="426"/>
      <c r="L44" s="426"/>
      <c r="M44" s="426"/>
      <c r="N44" s="426"/>
      <c r="O44" s="426"/>
      <c r="P44" s="426"/>
      <c r="Q44" s="426"/>
      <c r="R44" s="427"/>
    </row>
    <row r="45" spans="2:18" ht="28" x14ac:dyDescent="0.15">
      <c r="B45" s="213"/>
      <c r="C45" s="24" t="s">
        <v>791</v>
      </c>
      <c r="D45" s="260"/>
      <c r="E45" s="428"/>
      <c r="F45" s="428"/>
      <c r="G45" s="428"/>
      <c r="H45" s="428"/>
      <c r="I45" s="428"/>
      <c r="J45" s="428"/>
      <c r="K45" s="428"/>
      <c r="L45" s="428"/>
      <c r="M45" s="428"/>
      <c r="N45" s="428"/>
      <c r="O45" s="428"/>
      <c r="P45" s="428"/>
      <c r="Q45" s="428"/>
      <c r="R45" s="429"/>
    </row>
  </sheetData>
  <mergeCells count="85">
    <mergeCell ref="L4:L9"/>
    <mergeCell ref="M4:M9"/>
    <mergeCell ref="A2:C2"/>
    <mergeCell ref="B4:B9"/>
    <mergeCell ref="D4:D9"/>
    <mergeCell ref="E4:E9"/>
    <mergeCell ref="F4:F9"/>
    <mergeCell ref="G4:G9"/>
    <mergeCell ref="G10:G15"/>
    <mergeCell ref="H4:H9"/>
    <mergeCell ref="I4:I9"/>
    <mergeCell ref="J4:J9"/>
    <mergeCell ref="K4:K9"/>
    <mergeCell ref="N4:N9"/>
    <mergeCell ref="O4:O9"/>
    <mergeCell ref="P4:P9"/>
    <mergeCell ref="Q4:Q9"/>
    <mergeCell ref="R4:R9"/>
    <mergeCell ref="R10:R15"/>
    <mergeCell ref="B16:B21"/>
    <mergeCell ref="D16:D21"/>
    <mergeCell ref="E16:E21"/>
    <mergeCell ref="F16:F21"/>
    <mergeCell ref="G16:G21"/>
    <mergeCell ref="H10:H15"/>
    <mergeCell ref="I10:I15"/>
    <mergeCell ref="J10:J15"/>
    <mergeCell ref="K10:K15"/>
    <mergeCell ref="L10:L15"/>
    <mergeCell ref="M10:M15"/>
    <mergeCell ref="B10:B15"/>
    <mergeCell ref="D10:D15"/>
    <mergeCell ref="E10:E15"/>
    <mergeCell ref="F10:F15"/>
    <mergeCell ref="N10:N15"/>
    <mergeCell ref="O10:O15"/>
    <mergeCell ref="P10:P15"/>
    <mergeCell ref="Q10:Q15"/>
    <mergeCell ref="N16:N21"/>
    <mergeCell ref="O16:O21"/>
    <mergeCell ref="P16:P21"/>
    <mergeCell ref="Q16:Q21"/>
    <mergeCell ref="H16:H21"/>
    <mergeCell ref="I16:I21"/>
    <mergeCell ref="J16:J21"/>
    <mergeCell ref="K16:K21"/>
    <mergeCell ref="L16:L21"/>
    <mergeCell ref="B22:B27"/>
    <mergeCell ref="D22:D27"/>
    <mergeCell ref="E22:E27"/>
    <mergeCell ref="F22:F27"/>
    <mergeCell ref="G22:G27"/>
    <mergeCell ref="R16:R21"/>
    <mergeCell ref="I22:I27"/>
    <mergeCell ref="J22:J27"/>
    <mergeCell ref="K22:K27"/>
    <mergeCell ref="L22:L27"/>
    <mergeCell ref="M22:M27"/>
    <mergeCell ref="N22:N27"/>
    <mergeCell ref="O22:O27"/>
    <mergeCell ref="P22:P27"/>
    <mergeCell ref="Q22:Q27"/>
    <mergeCell ref="R22:R27"/>
    <mergeCell ref="M16:M21"/>
    <mergeCell ref="D28:D33"/>
    <mergeCell ref="E28:E33"/>
    <mergeCell ref="F28:F33"/>
    <mergeCell ref="G28:G33"/>
    <mergeCell ref="H22:H27"/>
    <mergeCell ref="B40:B45"/>
    <mergeCell ref="D40:R45"/>
    <mergeCell ref="N28:N33"/>
    <mergeCell ref="O28:O33"/>
    <mergeCell ref="P28:P33"/>
    <mergeCell ref="Q28:Q33"/>
    <mergeCell ref="R28:R33"/>
    <mergeCell ref="B34:B39"/>
    <mergeCell ref="D34:R39"/>
    <mergeCell ref="H28:H33"/>
    <mergeCell ref="I28:I33"/>
    <mergeCell ref="J28:J33"/>
    <mergeCell ref="K28:K33"/>
    <mergeCell ref="L28:L33"/>
    <mergeCell ref="M28:M33"/>
    <mergeCell ref="B28:B33"/>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9FF4-DDFE-42F5-B14C-687AE9418C44}">
  <sheetPr>
    <tabColor theme="0" tint="-4.9989318521683403E-2"/>
  </sheetPr>
  <dimension ref="A1:R45"/>
  <sheetViews>
    <sheetView showGridLines="0" zoomScale="70" zoomScaleNormal="70" workbookViewId="0">
      <selection activeCell="D28" sqref="D28:R33"/>
    </sheetView>
  </sheetViews>
  <sheetFormatPr baseColWidth="10" defaultColWidth="9" defaultRowHeight="13" x14ac:dyDescent="0.15"/>
  <cols>
    <col min="1" max="1" width="9" style="14"/>
    <col min="2" max="2" width="20.6640625" style="14" customWidth="1"/>
    <col min="3" max="18" width="15.6640625" style="14" customWidth="1"/>
    <col min="19" max="16384" width="9" style="14"/>
  </cols>
  <sheetData>
    <row r="1" spans="1:18" s="13" customFormat="1" ht="14" x14ac:dyDescent="0.15">
      <c r="A1" s="12" t="s">
        <v>1045</v>
      </c>
    </row>
    <row r="2" spans="1:18" ht="59.25" customHeight="1" x14ac:dyDescent="0.15">
      <c r="A2" s="315"/>
      <c r="B2" s="315"/>
      <c r="C2" s="315"/>
      <c r="D2" s="315"/>
      <c r="E2" s="315"/>
      <c r="F2" s="315"/>
    </row>
    <row r="3" spans="1:18" ht="75" customHeight="1" x14ac:dyDescent="0.15">
      <c r="B3" s="44" t="s">
        <v>773</v>
      </c>
      <c r="C3" s="44" t="s">
        <v>466</v>
      </c>
      <c r="D3" s="44" t="s">
        <v>774</v>
      </c>
      <c r="E3" s="44" t="s">
        <v>775</v>
      </c>
      <c r="F3" s="44" t="s">
        <v>776</v>
      </c>
      <c r="G3" s="44" t="s">
        <v>777</v>
      </c>
      <c r="H3" s="44" t="s">
        <v>778</v>
      </c>
      <c r="I3" s="44" t="s">
        <v>779</v>
      </c>
      <c r="J3" s="44" t="s">
        <v>780</v>
      </c>
      <c r="K3" s="44" t="s">
        <v>781</v>
      </c>
      <c r="L3" s="44" t="s">
        <v>782</v>
      </c>
      <c r="M3" s="44" t="s">
        <v>783</v>
      </c>
      <c r="N3" s="44" t="s">
        <v>784</v>
      </c>
      <c r="O3" s="44" t="s">
        <v>785</v>
      </c>
      <c r="P3" s="44" t="s">
        <v>786</v>
      </c>
      <c r="Q3" s="44" t="s">
        <v>787</v>
      </c>
      <c r="R3" s="44" t="s">
        <v>236</v>
      </c>
    </row>
    <row r="4" spans="1:18" ht="12.75" customHeight="1" x14ac:dyDescent="0.15">
      <c r="B4" s="247" t="s">
        <v>1046</v>
      </c>
      <c r="C4" s="24" t="s">
        <v>789</v>
      </c>
      <c r="D4" s="275" t="s">
        <v>1154</v>
      </c>
      <c r="E4" s="276"/>
      <c r="F4" s="276"/>
      <c r="G4" s="276"/>
      <c r="H4" s="276"/>
      <c r="I4" s="276"/>
      <c r="J4" s="276"/>
      <c r="K4" s="276"/>
      <c r="L4" s="276"/>
      <c r="M4" s="276"/>
      <c r="N4" s="276"/>
      <c r="O4" s="276"/>
      <c r="P4" s="276"/>
      <c r="Q4" s="276"/>
      <c r="R4" s="277"/>
    </row>
    <row r="5" spans="1:18" ht="14" x14ac:dyDescent="0.15">
      <c r="B5" s="247"/>
      <c r="C5" s="24" t="s">
        <v>790</v>
      </c>
      <c r="D5" s="278"/>
      <c r="E5" s="279"/>
      <c r="F5" s="279"/>
      <c r="G5" s="279"/>
      <c r="H5" s="279"/>
      <c r="I5" s="279"/>
      <c r="J5" s="279"/>
      <c r="K5" s="279"/>
      <c r="L5" s="279"/>
      <c r="M5" s="279"/>
      <c r="N5" s="279"/>
      <c r="O5" s="279"/>
      <c r="P5" s="279"/>
      <c r="Q5" s="279"/>
      <c r="R5" s="280"/>
    </row>
    <row r="6" spans="1:18" x14ac:dyDescent="0.15">
      <c r="B6" s="247"/>
      <c r="C6" s="24">
        <v>2020</v>
      </c>
      <c r="D6" s="278"/>
      <c r="E6" s="279"/>
      <c r="F6" s="279"/>
      <c r="G6" s="279"/>
      <c r="H6" s="279"/>
      <c r="I6" s="279"/>
      <c r="J6" s="279"/>
      <c r="K6" s="279"/>
      <c r="L6" s="279"/>
      <c r="M6" s="279"/>
      <c r="N6" s="279"/>
      <c r="O6" s="279"/>
      <c r="P6" s="279"/>
      <c r="Q6" s="279"/>
      <c r="R6" s="280"/>
    </row>
    <row r="7" spans="1:18" x14ac:dyDescent="0.15">
      <c r="B7" s="247"/>
      <c r="C7" s="24">
        <v>2021</v>
      </c>
      <c r="D7" s="278"/>
      <c r="E7" s="279"/>
      <c r="F7" s="279"/>
      <c r="G7" s="279"/>
      <c r="H7" s="279"/>
      <c r="I7" s="279"/>
      <c r="J7" s="279"/>
      <c r="K7" s="279"/>
      <c r="L7" s="279"/>
      <c r="M7" s="279"/>
      <c r="N7" s="279"/>
      <c r="O7" s="279"/>
      <c r="P7" s="279"/>
      <c r="Q7" s="279"/>
      <c r="R7" s="280"/>
    </row>
    <row r="8" spans="1:18" x14ac:dyDescent="0.15">
      <c r="B8" s="247"/>
      <c r="C8" s="24">
        <v>2022</v>
      </c>
      <c r="D8" s="278"/>
      <c r="E8" s="279"/>
      <c r="F8" s="279"/>
      <c r="G8" s="279"/>
      <c r="H8" s="279"/>
      <c r="I8" s="279"/>
      <c r="J8" s="279"/>
      <c r="K8" s="279"/>
      <c r="L8" s="279"/>
      <c r="M8" s="279"/>
      <c r="N8" s="279"/>
      <c r="O8" s="279"/>
      <c r="P8" s="279"/>
      <c r="Q8" s="279"/>
      <c r="R8" s="280"/>
    </row>
    <row r="9" spans="1:18" ht="28" x14ac:dyDescent="0.15">
      <c r="B9" s="247"/>
      <c r="C9" s="24" t="s">
        <v>791</v>
      </c>
      <c r="D9" s="281"/>
      <c r="E9" s="282"/>
      <c r="F9" s="282"/>
      <c r="G9" s="282"/>
      <c r="H9" s="282"/>
      <c r="I9" s="282"/>
      <c r="J9" s="282"/>
      <c r="K9" s="282"/>
      <c r="L9" s="282"/>
      <c r="M9" s="282"/>
      <c r="N9" s="282"/>
      <c r="O9" s="282"/>
      <c r="P9" s="282"/>
      <c r="Q9" s="282"/>
      <c r="R9" s="283"/>
    </row>
    <row r="10" spans="1:18" ht="12.75" customHeight="1" x14ac:dyDescent="0.15">
      <c r="B10" s="209" t="s">
        <v>1047</v>
      </c>
      <c r="C10" s="24" t="s">
        <v>789</v>
      </c>
      <c r="D10" s="266" t="s">
        <v>1025</v>
      </c>
      <c r="E10" s="266" t="s">
        <v>1025</v>
      </c>
      <c r="F10" s="266" t="s">
        <v>1025</v>
      </c>
      <c r="G10" s="266" t="s">
        <v>800</v>
      </c>
      <c r="H10" s="266" t="s">
        <v>800</v>
      </c>
      <c r="I10" s="266" t="s">
        <v>1048</v>
      </c>
      <c r="J10" s="266" t="s">
        <v>1027</v>
      </c>
      <c r="K10" s="266" t="s">
        <v>1028</v>
      </c>
      <c r="L10" s="266" t="s">
        <v>1049</v>
      </c>
      <c r="M10" s="266" t="s">
        <v>803</v>
      </c>
      <c r="N10" s="266" t="s">
        <v>1050</v>
      </c>
      <c r="O10" s="266" t="s">
        <v>1030</v>
      </c>
      <c r="P10" s="266" t="s">
        <v>1051</v>
      </c>
      <c r="Q10" s="266" t="s">
        <v>1050</v>
      </c>
      <c r="R10" s="266" t="s">
        <v>1050</v>
      </c>
    </row>
    <row r="11" spans="1:18" ht="12.75" customHeight="1" x14ac:dyDescent="0.15">
      <c r="B11" s="212"/>
      <c r="C11" s="24" t="s">
        <v>790</v>
      </c>
      <c r="D11" s="267"/>
      <c r="E11" s="267"/>
      <c r="F11" s="267"/>
      <c r="G11" s="267"/>
      <c r="H11" s="267"/>
      <c r="I11" s="267"/>
      <c r="J11" s="267"/>
      <c r="K11" s="267"/>
      <c r="L11" s="267"/>
      <c r="M11" s="267"/>
      <c r="N11" s="267"/>
      <c r="O11" s="267"/>
      <c r="P11" s="267"/>
      <c r="Q11" s="267"/>
      <c r="R11" s="267"/>
    </row>
    <row r="12" spans="1:18" ht="12.75" customHeight="1" x14ac:dyDescent="0.15">
      <c r="B12" s="212"/>
      <c r="C12" s="24">
        <v>2020</v>
      </c>
      <c r="D12" s="267"/>
      <c r="E12" s="267"/>
      <c r="F12" s="267"/>
      <c r="G12" s="267"/>
      <c r="H12" s="267"/>
      <c r="I12" s="267"/>
      <c r="J12" s="267"/>
      <c r="K12" s="267"/>
      <c r="L12" s="267"/>
      <c r="M12" s="267"/>
      <c r="N12" s="267"/>
      <c r="O12" s="267"/>
      <c r="P12" s="267"/>
      <c r="Q12" s="267"/>
      <c r="R12" s="267"/>
    </row>
    <row r="13" spans="1:18" ht="12.75" customHeight="1" x14ac:dyDescent="0.15">
      <c r="B13" s="212"/>
      <c r="C13" s="24">
        <v>2021</v>
      </c>
      <c r="D13" s="267"/>
      <c r="E13" s="267"/>
      <c r="F13" s="267"/>
      <c r="G13" s="267"/>
      <c r="H13" s="267"/>
      <c r="I13" s="267"/>
      <c r="J13" s="267"/>
      <c r="K13" s="267"/>
      <c r="L13" s="267"/>
      <c r="M13" s="267"/>
      <c r="N13" s="267"/>
      <c r="O13" s="267"/>
      <c r="P13" s="267"/>
      <c r="Q13" s="267"/>
      <c r="R13" s="267"/>
    </row>
    <row r="14" spans="1:18" ht="12.75" customHeight="1" x14ac:dyDescent="0.15">
      <c r="B14" s="212"/>
      <c r="C14" s="24">
        <v>2022</v>
      </c>
      <c r="D14" s="267"/>
      <c r="E14" s="267"/>
      <c r="F14" s="267"/>
      <c r="G14" s="267"/>
      <c r="H14" s="267"/>
      <c r="I14" s="267"/>
      <c r="J14" s="267"/>
      <c r="K14" s="267"/>
      <c r="L14" s="267"/>
      <c r="M14" s="267"/>
      <c r="N14" s="267"/>
      <c r="O14" s="267"/>
      <c r="P14" s="267"/>
      <c r="Q14" s="267"/>
      <c r="R14" s="267"/>
    </row>
    <row r="15" spans="1:18" ht="28" x14ac:dyDescent="0.15">
      <c r="B15" s="213"/>
      <c r="C15" s="24" t="s">
        <v>791</v>
      </c>
      <c r="D15" s="268"/>
      <c r="E15" s="268"/>
      <c r="F15" s="268"/>
      <c r="G15" s="268"/>
      <c r="H15" s="268"/>
      <c r="I15" s="268"/>
      <c r="J15" s="268"/>
      <c r="K15" s="268"/>
      <c r="L15" s="268"/>
      <c r="M15" s="268"/>
      <c r="N15" s="268"/>
      <c r="O15" s="268"/>
      <c r="P15" s="268"/>
      <c r="Q15" s="268"/>
      <c r="R15" s="268"/>
    </row>
    <row r="16" spans="1:18" ht="12.75" customHeight="1" x14ac:dyDescent="0.15">
      <c r="B16" s="209" t="s">
        <v>1052</v>
      </c>
      <c r="C16" s="24" t="s">
        <v>789</v>
      </c>
      <c r="D16" s="434" t="s">
        <v>1053</v>
      </c>
      <c r="E16" s="435"/>
      <c r="F16" s="435"/>
      <c r="G16" s="435"/>
      <c r="H16" s="435"/>
      <c r="I16" s="435"/>
      <c r="J16" s="435"/>
      <c r="K16" s="435"/>
      <c r="L16" s="435"/>
      <c r="M16" s="435"/>
      <c r="N16" s="435"/>
      <c r="O16" s="435"/>
      <c r="P16" s="435"/>
      <c r="Q16" s="435"/>
      <c r="R16" s="331"/>
    </row>
    <row r="17" spans="2:18" ht="14" x14ac:dyDescent="0.15">
      <c r="B17" s="212"/>
      <c r="C17" s="24" t="s">
        <v>790</v>
      </c>
      <c r="D17" s="436"/>
      <c r="E17" s="437"/>
      <c r="F17" s="437"/>
      <c r="G17" s="437"/>
      <c r="H17" s="437"/>
      <c r="I17" s="437"/>
      <c r="J17" s="437"/>
      <c r="K17" s="437"/>
      <c r="L17" s="437"/>
      <c r="M17" s="437"/>
      <c r="N17" s="437"/>
      <c r="O17" s="437"/>
      <c r="P17" s="437"/>
      <c r="Q17" s="437"/>
      <c r="R17" s="273"/>
    </row>
    <row r="18" spans="2:18" x14ac:dyDescent="0.15">
      <c r="B18" s="212"/>
      <c r="C18" s="24">
        <v>2020</v>
      </c>
      <c r="D18" s="436"/>
      <c r="E18" s="437"/>
      <c r="F18" s="437"/>
      <c r="G18" s="437"/>
      <c r="H18" s="437"/>
      <c r="I18" s="437"/>
      <c r="J18" s="437"/>
      <c r="K18" s="437"/>
      <c r="L18" s="437"/>
      <c r="M18" s="437"/>
      <c r="N18" s="437"/>
      <c r="O18" s="437"/>
      <c r="P18" s="437"/>
      <c r="Q18" s="437"/>
      <c r="R18" s="273"/>
    </row>
    <row r="19" spans="2:18" x14ac:dyDescent="0.15">
      <c r="B19" s="212"/>
      <c r="C19" s="24">
        <v>2021</v>
      </c>
      <c r="D19" s="436"/>
      <c r="E19" s="437"/>
      <c r="F19" s="437"/>
      <c r="G19" s="437"/>
      <c r="H19" s="437"/>
      <c r="I19" s="437"/>
      <c r="J19" s="437"/>
      <c r="K19" s="437"/>
      <c r="L19" s="437"/>
      <c r="M19" s="437"/>
      <c r="N19" s="437"/>
      <c r="O19" s="437"/>
      <c r="P19" s="437"/>
      <c r="Q19" s="437"/>
      <c r="R19" s="273"/>
    </row>
    <row r="20" spans="2:18" x14ac:dyDescent="0.15">
      <c r="B20" s="212"/>
      <c r="C20" s="24">
        <v>2022</v>
      </c>
      <c r="D20" s="436"/>
      <c r="E20" s="437"/>
      <c r="F20" s="437"/>
      <c r="G20" s="437"/>
      <c r="H20" s="437"/>
      <c r="I20" s="437"/>
      <c r="J20" s="437"/>
      <c r="K20" s="437"/>
      <c r="L20" s="437"/>
      <c r="M20" s="437"/>
      <c r="N20" s="437"/>
      <c r="O20" s="437"/>
      <c r="P20" s="437"/>
      <c r="Q20" s="437"/>
      <c r="R20" s="273"/>
    </row>
    <row r="21" spans="2:18" ht="28" x14ac:dyDescent="0.15">
      <c r="B21" s="213"/>
      <c r="C21" s="24" t="s">
        <v>791</v>
      </c>
      <c r="D21" s="438"/>
      <c r="E21" s="439"/>
      <c r="F21" s="439"/>
      <c r="G21" s="439"/>
      <c r="H21" s="439"/>
      <c r="I21" s="439"/>
      <c r="J21" s="439"/>
      <c r="K21" s="439"/>
      <c r="L21" s="439"/>
      <c r="M21" s="439"/>
      <c r="N21" s="439"/>
      <c r="O21" s="439"/>
      <c r="P21" s="439"/>
      <c r="Q21" s="439"/>
      <c r="R21" s="274"/>
    </row>
    <row r="22" spans="2:18" ht="12.75" customHeight="1" x14ac:dyDescent="0.15">
      <c r="B22" s="209" t="s">
        <v>1054</v>
      </c>
      <c r="C22" s="24" t="s">
        <v>789</v>
      </c>
      <c r="D22" s="440" t="s">
        <v>1155</v>
      </c>
      <c r="E22" s="441"/>
      <c r="F22" s="441"/>
      <c r="G22" s="441"/>
      <c r="H22" s="441"/>
      <c r="I22" s="441"/>
      <c r="J22" s="441"/>
      <c r="K22" s="441"/>
      <c r="L22" s="441"/>
      <c r="M22" s="441"/>
      <c r="N22" s="441"/>
      <c r="O22" s="441"/>
      <c r="P22" s="441"/>
      <c r="Q22" s="441"/>
      <c r="R22" s="442"/>
    </row>
    <row r="23" spans="2:18" ht="12.75" customHeight="1" x14ac:dyDescent="0.15">
      <c r="B23" s="212"/>
      <c r="C23" s="24" t="s">
        <v>790</v>
      </c>
      <c r="D23" s="443"/>
      <c r="E23" s="444"/>
      <c r="F23" s="444"/>
      <c r="G23" s="444"/>
      <c r="H23" s="444"/>
      <c r="I23" s="444"/>
      <c r="J23" s="444"/>
      <c r="K23" s="444"/>
      <c r="L23" s="444"/>
      <c r="M23" s="444"/>
      <c r="N23" s="444"/>
      <c r="O23" s="444"/>
      <c r="P23" s="444"/>
      <c r="Q23" s="444"/>
      <c r="R23" s="445"/>
    </row>
    <row r="24" spans="2:18" ht="12.75" customHeight="1" x14ac:dyDescent="0.15">
      <c r="B24" s="212"/>
      <c r="C24" s="24">
        <v>2020</v>
      </c>
      <c r="D24" s="443"/>
      <c r="E24" s="444"/>
      <c r="F24" s="444"/>
      <c r="G24" s="444"/>
      <c r="H24" s="444"/>
      <c r="I24" s="444"/>
      <c r="J24" s="444"/>
      <c r="K24" s="444"/>
      <c r="L24" s="444"/>
      <c r="M24" s="444"/>
      <c r="N24" s="444"/>
      <c r="O24" s="444"/>
      <c r="P24" s="444"/>
      <c r="Q24" s="444"/>
      <c r="R24" s="445"/>
    </row>
    <row r="25" spans="2:18" ht="12.75" customHeight="1" x14ac:dyDescent="0.15">
      <c r="B25" s="212"/>
      <c r="C25" s="24">
        <v>2021</v>
      </c>
      <c r="D25" s="443"/>
      <c r="E25" s="444"/>
      <c r="F25" s="444"/>
      <c r="G25" s="444"/>
      <c r="H25" s="444"/>
      <c r="I25" s="444"/>
      <c r="J25" s="444"/>
      <c r="K25" s="444"/>
      <c r="L25" s="444"/>
      <c r="M25" s="444"/>
      <c r="N25" s="444"/>
      <c r="O25" s="444"/>
      <c r="P25" s="444"/>
      <c r="Q25" s="444"/>
      <c r="R25" s="445"/>
    </row>
    <row r="26" spans="2:18" ht="12.75" customHeight="1" x14ac:dyDescent="0.15">
      <c r="B26" s="212"/>
      <c r="C26" s="24">
        <v>2022</v>
      </c>
      <c r="D26" s="443"/>
      <c r="E26" s="444"/>
      <c r="F26" s="444"/>
      <c r="G26" s="444"/>
      <c r="H26" s="444"/>
      <c r="I26" s="444"/>
      <c r="J26" s="444"/>
      <c r="K26" s="444"/>
      <c r="L26" s="444"/>
      <c r="M26" s="444"/>
      <c r="N26" s="444"/>
      <c r="O26" s="444"/>
      <c r="P26" s="444"/>
      <c r="Q26" s="444"/>
      <c r="R26" s="445"/>
    </row>
    <row r="27" spans="2:18" ht="28" x14ac:dyDescent="0.15">
      <c r="B27" s="213"/>
      <c r="C27" s="24" t="s">
        <v>791</v>
      </c>
      <c r="D27" s="446"/>
      <c r="E27" s="447"/>
      <c r="F27" s="447"/>
      <c r="G27" s="447"/>
      <c r="H27" s="447"/>
      <c r="I27" s="447"/>
      <c r="J27" s="447"/>
      <c r="K27" s="447"/>
      <c r="L27" s="447"/>
      <c r="M27" s="447"/>
      <c r="N27" s="447"/>
      <c r="O27" s="447"/>
      <c r="P27" s="447"/>
      <c r="Q27" s="447"/>
      <c r="R27" s="448"/>
    </row>
    <row r="28" spans="2:18" ht="12.75" customHeight="1" x14ac:dyDescent="0.15">
      <c r="B28" s="209" t="s">
        <v>1055</v>
      </c>
      <c r="C28" s="24" t="s">
        <v>789</v>
      </c>
      <c r="D28" s="254" t="s">
        <v>1056</v>
      </c>
      <c r="E28" s="255"/>
      <c r="F28" s="255"/>
      <c r="G28" s="255"/>
      <c r="H28" s="255"/>
      <c r="I28" s="255"/>
      <c r="J28" s="255"/>
      <c r="K28" s="255"/>
      <c r="L28" s="255"/>
      <c r="M28" s="255"/>
      <c r="N28" s="255"/>
      <c r="O28" s="255"/>
      <c r="P28" s="255"/>
      <c r="Q28" s="255"/>
      <c r="R28" s="256"/>
    </row>
    <row r="29" spans="2:18" ht="12.75" customHeight="1" x14ac:dyDescent="0.15">
      <c r="B29" s="212"/>
      <c r="C29" s="24" t="s">
        <v>790</v>
      </c>
      <c r="D29" s="257"/>
      <c r="E29" s="258"/>
      <c r="F29" s="258"/>
      <c r="G29" s="258"/>
      <c r="H29" s="258"/>
      <c r="I29" s="258"/>
      <c r="J29" s="258"/>
      <c r="K29" s="258"/>
      <c r="L29" s="258"/>
      <c r="M29" s="258"/>
      <c r="N29" s="258"/>
      <c r="O29" s="258"/>
      <c r="P29" s="258"/>
      <c r="Q29" s="258"/>
      <c r="R29" s="259"/>
    </row>
    <row r="30" spans="2:18" ht="12.75" customHeight="1" x14ac:dyDescent="0.15">
      <c r="B30" s="212"/>
      <c r="C30" s="24">
        <v>2020</v>
      </c>
      <c r="D30" s="257"/>
      <c r="E30" s="258"/>
      <c r="F30" s="258"/>
      <c r="G30" s="258"/>
      <c r="H30" s="258"/>
      <c r="I30" s="258"/>
      <c r="J30" s="258"/>
      <c r="K30" s="258"/>
      <c r="L30" s="258"/>
      <c r="M30" s="258"/>
      <c r="N30" s="258"/>
      <c r="O30" s="258"/>
      <c r="P30" s="258"/>
      <c r="Q30" s="258"/>
      <c r="R30" s="259"/>
    </row>
    <row r="31" spans="2:18" ht="12.75" customHeight="1" x14ac:dyDescent="0.15">
      <c r="B31" s="212"/>
      <c r="C31" s="24">
        <v>2021</v>
      </c>
      <c r="D31" s="257"/>
      <c r="E31" s="258"/>
      <c r="F31" s="258"/>
      <c r="G31" s="258"/>
      <c r="H31" s="258"/>
      <c r="I31" s="258"/>
      <c r="J31" s="258"/>
      <c r="K31" s="258"/>
      <c r="L31" s="258"/>
      <c r="M31" s="258"/>
      <c r="N31" s="258"/>
      <c r="O31" s="258"/>
      <c r="P31" s="258"/>
      <c r="Q31" s="258"/>
      <c r="R31" s="259"/>
    </row>
    <row r="32" spans="2:18" ht="12.75" customHeight="1" x14ac:dyDescent="0.15">
      <c r="B32" s="212"/>
      <c r="C32" s="24">
        <v>2022</v>
      </c>
      <c r="D32" s="257"/>
      <c r="E32" s="258"/>
      <c r="F32" s="258"/>
      <c r="G32" s="258"/>
      <c r="H32" s="258"/>
      <c r="I32" s="258"/>
      <c r="J32" s="258"/>
      <c r="K32" s="258"/>
      <c r="L32" s="258"/>
      <c r="M32" s="258"/>
      <c r="N32" s="258"/>
      <c r="O32" s="258"/>
      <c r="P32" s="258"/>
      <c r="Q32" s="258"/>
      <c r="R32" s="259"/>
    </row>
    <row r="33" spans="2:18" ht="28" x14ac:dyDescent="0.15">
      <c r="B33" s="213"/>
      <c r="C33" s="24" t="s">
        <v>791</v>
      </c>
      <c r="D33" s="260"/>
      <c r="E33" s="261"/>
      <c r="F33" s="261"/>
      <c r="G33" s="261"/>
      <c r="H33" s="261"/>
      <c r="I33" s="261"/>
      <c r="J33" s="261"/>
      <c r="K33" s="261"/>
      <c r="L33" s="261"/>
      <c r="M33" s="261"/>
      <c r="N33" s="261"/>
      <c r="O33" s="261"/>
      <c r="P33" s="261"/>
      <c r="Q33" s="261"/>
      <c r="R33" s="262"/>
    </row>
    <row r="34" spans="2:18" x14ac:dyDescent="0.15">
      <c r="E34" s="101"/>
      <c r="F34" s="101"/>
    </row>
    <row r="35" spans="2:18" x14ac:dyDescent="0.15">
      <c r="E35" s="101"/>
      <c r="F35" s="101"/>
    </row>
    <row r="36" spans="2:18" x14ac:dyDescent="0.15">
      <c r="E36" s="101"/>
      <c r="F36" s="101"/>
    </row>
    <row r="37" spans="2:18" x14ac:dyDescent="0.15">
      <c r="E37" s="101"/>
      <c r="F37" s="101"/>
    </row>
    <row r="38" spans="2:18" x14ac:dyDescent="0.15">
      <c r="E38" s="101"/>
      <c r="F38" s="101"/>
    </row>
    <row r="39" spans="2:18" x14ac:dyDescent="0.15">
      <c r="E39" s="101"/>
      <c r="F39" s="101"/>
    </row>
    <row r="40" spans="2:18" x14ac:dyDescent="0.15">
      <c r="E40" s="101"/>
      <c r="F40" s="101"/>
    </row>
    <row r="41" spans="2:18" x14ac:dyDescent="0.15">
      <c r="E41" s="101"/>
      <c r="F41" s="101"/>
    </row>
    <row r="42" spans="2:18" x14ac:dyDescent="0.15">
      <c r="E42" s="101"/>
      <c r="F42" s="101"/>
    </row>
    <row r="43" spans="2:18" x14ac:dyDescent="0.15">
      <c r="E43" s="101"/>
      <c r="F43" s="101"/>
    </row>
    <row r="44" spans="2:18" x14ac:dyDescent="0.15">
      <c r="E44" s="101"/>
      <c r="F44" s="101"/>
    </row>
    <row r="45" spans="2:18" x14ac:dyDescent="0.15">
      <c r="E45" s="101"/>
      <c r="F45" s="101"/>
    </row>
  </sheetData>
  <mergeCells count="25">
    <mergeCell ref="A2:F2"/>
    <mergeCell ref="B4:B9"/>
    <mergeCell ref="D4:R9"/>
    <mergeCell ref="B10:B15"/>
    <mergeCell ref="D10:D15"/>
    <mergeCell ref="E10:E15"/>
    <mergeCell ref="F10:F15"/>
    <mergeCell ref="G10:G15"/>
    <mergeCell ref="H10:H15"/>
    <mergeCell ref="I10:I15"/>
    <mergeCell ref="B28:B33"/>
    <mergeCell ref="D28:R33"/>
    <mergeCell ref="P10:P15"/>
    <mergeCell ref="Q10:Q15"/>
    <mergeCell ref="R10:R15"/>
    <mergeCell ref="B16:B21"/>
    <mergeCell ref="D16:R21"/>
    <mergeCell ref="B22:B27"/>
    <mergeCell ref="D22:R27"/>
    <mergeCell ref="J10:J15"/>
    <mergeCell ref="K10:K15"/>
    <mergeCell ref="L10:L15"/>
    <mergeCell ref="M10:M15"/>
    <mergeCell ref="N10:N15"/>
    <mergeCell ref="O10:O15"/>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E7DB4-221C-4341-8DCB-558A2C7D608C}">
  <sheetPr>
    <tabColor theme="0" tint="-4.9989318521683403E-2"/>
  </sheetPr>
  <dimension ref="A1:M20"/>
  <sheetViews>
    <sheetView showGridLines="0" zoomScale="85" zoomScaleNormal="85" workbookViewId="0">
      <selection activeCell="E38" sqref="E38"/>
    </sheetView>
  </sheetViews>
  <sheetFormatPr baseColWidth="10" defaultColWidth="9" defaultRowHeight="13" x14ac:dyDescent="0.15"/>
  <cols>
    <col min="1" max="1" width="9" style="11"/>
    <col min="2" max="2" width="35" style="11" customWidth="1"/>
    <col min="3" max="3" width="26.33203125" style="11" customWidth="1"/>
    <col min="4" max="4" width="23.33203125" style="11" customWidth="1"/>
    <col min="5" max="13" width="15.6640625" style="11" customWidth="1"/>
    <col min="14" max="16384" width="9" style="11"/>
  </cols>
  <sheetData>
    <row r="1" spans="1:13" customFormat="1" ht="14" x14ac:dyDescent="0.15">
      <c r="A1" s="12" t="s">
        <v>1057</v>
      </c>
    </row>
    <row r="3" spans="1:13" ht="32.25" customHeight="1" x14ac:dyDescent="0.15">
      <c r="B3" s="251" t="s">
        <v>663</v>
      </c>
      <c r="C3" s="251" t="s">
        <v>1058</v>
      </c>
      <c r="D3" s="251" t="s">
        <v>1059</v>
      </c>
      <c r="E3" s="102" t="s">
        <v>1060</v>
      </c>
      <c r="F3" s="102"/>
      <c r="G3" s="102"/>
      <c r="H3" s="102" t="s">
        <v>1061</v>
      </c>
      <c r="I3" s="102"/>
      <c r="J3" s="102"/>
      <c r="K3" s="102" t="s">
        <v>1062</v>
      </c>
      <c r="L3" s="102"/>
      <c r="M3" s="102"/>
    </row>
    <row r="4" spans="1:13" x14ac:dyDescent="0.15">
      <c r="B4" s="449"/>
      <c r="C4" s="449"/>
      <c r="D4" s="449"/>
      <c r="E4" s="44">
        <v>2020</v>
      </c>
      <c r="F4" s="44">
        <v>2021</v>
      </c>
      <c r="G4" s="44">
        <v>2022</v>
      </c>
      <c r="H4" s="44">
        <v>2020</v>
      </c>
      <c r="I4" s="44">
        <v>2021</v>
      </c>
      <c r="J4" s="44">
        <v>2022</v>
      </c>
      <c r="K4" s="44">
        <v>2020</v>
      </c>
      <c r="L4" s="44">
        <v>2021</v>
      </c>
      <c r="M4" s="44">
        <v>2022</v>
      </c>
    </row>
    <row r="5" spans="1:13" ht="14" x14ac:dyDescent="0.15">
      <c r="B5" s="247" t="s">
        <v>668</v>
      </c>
      <c r="C5" s="24" t="s">
        <v>93</v>
      </c>
      <c r="D5" s="18" t="s">
        <v>230</v>
      </c>
      <c r="E5" s="19">
        <f t="shared" ref="E5" si="0">SUM(E6:E9)</f>
        <v>4</v>
      </c>
      <c r="F5" s="19">
        <f>SUM(F6:F9)</f>
        <v>4</v>
      </c>
      <c r="G5" s="19">
        <f>SUM(G6:G9)</f>
        <v>2</v>
      </c>
      <c r="H5" s="103">
        <v>0</v>
      </c>
      <c r="I5" s="103">
        <v>0</v>
      </c>
      <c r="J5" s="103">
        <v>0</v>
      </c>
      <c r="K5" s="18">
        <v>0</v>
      </c>
      <c r="L5" s="18">
        <v>0</v>
      </c>
      <c r="M5" s="18">
        <v>0</v>
      </c>
    </row>
    <row r="6" spans="1:13" ht="14" x14ac:dyDescent="0.15">
      <c r="B6" s="247"/>
      <c r="C6" s="24" t="s">
        <v>94</v>
      </c>
      <c r="D6" s="18" t="s">
        <v>230</v>
      </c>
      <c r="E6" s="19">
        <v>1</v>
      </c>
      <c r="F6" s="18">
        <v>1</v>
      </c>
      <c r="G6" s="18">
        <v>0</v>
      </c>
      <c r="H6" s="103">
        <v>0</v>
      </c>
      <c r="I6" s="103">
        <v>0</v>
      </c>
      <c r="J6" s="103">
        <v>0</v>
      </c>
      <c r="K6" s="18">
        <v>0</v>
      </c>
      <c r="L6" s="18">
        <v>0</v>
      </c>
      <c r="M6" s="18">
        <v>0</v>
      </c>
    </row>
    <row r="7" spans="1:13" ht="14" x14ac:dyDescent="0.15">
      <c r="B7" s="247"/>
      <c r="C7" s="24" t="s">
        <v>95</v>
      </c>
      <c r="D7" s="18" t="s">
        <v>230</v>
      </c>
      <c r="E7" s="19">
        <v>0</v>
      </c>
      <c r="F7" s="19">
        <v>0</v>
      </c>
      <c r="G7" s="19">
        <v>0</v>
      </c>
      <c r="H7" s="103">
        <v>0</v>
      </c>
      <c r="I7" s="103">
        <v>0</v>
      </c>
      <c r="J7" s="103">
        <v>0</v>
      </c>
      <c r="K7" s="18">
        <v>0</v>
      </c>
      <c r="L7" s="18">
        <v>0</v>
      </c>
      <c r="M7" s="18">
        <v>0</v>
      </c>
    </row>
    <row r="8" spans="1:13" ht="14" x14ac:dyDescent="0.15">
      <c r="B8" s="247"/>
      <c r="C8" s="24" t="s">
        <v>96</v>
      </c>
      <c r="D8" s="18" t="s">
        <v>230</v>
      </c>
      <c r="E8" s="19">
        <v>3</v>
      </c>
      <c r="F8" s="18">
        <v>3</v>
      </c>
      <c r="G8" s="18">
        <v>2</v>
      </c>
      <c r="H8" s="103">
        <v>0</v>
      </c>
      <c r="I8" s="103">
        <v>0</v>
      </c>
      <c r="J8" s="103">
        <v>0</v>
      </c>
      <c r="K8" s="18">
        <v>0</v>
      </c>
      <c r="L8" s="18">
        <v>0</v>
      </c>
      <c r="M8" s="18">
        <v>0</v>
      </c>
    </row>
    <row r="9" spans="1:13" ht="14" x14ac:dyDescent="0.15">
      <c r="B9" s="247"/>
      <c r="C9" s="24" t="s">
        <v>97</v>
      </c>
      <c r="D9" s="18" t="s">
        <v>230</v>
      </c>
      <c r="E9" s="19">
        <v>0</v>
      </c>
      <c r="F9" s="19">
        <v>0</v>
      </c>
      <c r="G9" s="19">
        <v>0</v>
      </c>
      <c r="H9" s="103">
        <v>0</v>
      </c>
      <c r="I9" s="103">
        <v>0</v>
      </c>
      <c r="J9" s="103">
        <v>0</v>
      </c>
      <c r="K9" s="18">
        <v>0</v>
      </c>
      <c r="L9" s="18">
        <v>0</v>
      </c>
      <c r="M9" s="18">
        <v>0</v>
      </c>
    </row>
    <row r="10" spans="1:13" ht="14" x14ac:dyDescent="0.15">
      <c r="B10" s="247" t="s">
        <v>670</v>
      </c>
      <c r="C10" s="24" t="s">
        <v>98</v>
      </c>
      <c r="D10" s="18" t="s">
        <v>230</v>
      </c>
      <c r="E10" s="19">
        <f t="shared" ref="E10" si="1">SUM(E11:E18)</f>
        <v>16</v>
      </c>
      <c r="F10" s="19">
        <f>SUM(F11:F18)</f>
        <v>14</v>
      </c>
      <c r="G10" s="19">
        <f>SUM(G11:G18)</f>
        <v>11</v>
      </c>
      <c r="H10" s="103">
        <v>0</v>
      </c>
      <c r="I10" s="103">
        <v>0</v>
      </c>
      <c r="J10" s="103">
        <v>0</v>
      </c>
      <c r="K10" s="18">
        <v>0</v>
      </c>
      <c r="L10" s="18">
        <v>0</v>
      </c>
      <c r="M10" s="18">
        <v>0</v>
      </c>
    </row>
    <row r="11" spans="1:13" ht="14" x14ac:dyDescent="0.15">
      <c r="B11" s="247"/>
      <c r="C11" s="24" t="s">
        <v>99</v>
      </c>
      <c r="D11" s="18" t="s">
        <v>230</v>
      </c>
      <c r="E11" s="19">
        <v>0</v>
      </c>
      <c r="F11" s="19">
        <v>0</v>
      </c>
      <c r="G11" s="19">
        <v>0</v>
      </c>
      <c r="H11" s="103">
        <v>0</v>
      </c>
      <c r="I11" s="103">
        <v>0</v>
      </c>
      <c r="J11" s="103">
        <v>0</v>
      </c>
      <c r="K11" s="18">
        <v>0</v>
      </c>
      <c r="L11" s="18">
        <v>0</v>
      </c>
      <c r="M11" s="18">
        <v>0</v>
      </c>
    </row>
    <row r="12" spans="1:13" ht="14" x14ac:dyDescent="0.15">
      <c r="B12" s="247"/>
      <c r="C12" s="24" t="s">
        <v>671</v>
      </c>
      <c r="D12" s="18" t="s">
        <v>230</v>
      </c>
      <c r="E12" s="19">
        <v>3</v>
      </c>
      <c r="F12" s="18">
        <v>3</v>
      </c>
      <c r="G12" s="18">
        <v>2</v>
      </c>
      <c r="H12" s="103">
        <v>0</v>
      </c>
      <c r="I12" s="103">
        <v>0</v>
      </c>
      <c r="J12" s="103">
        <v>0</v>
      </c>
      <c r="K12" s="18">
        <v>0</v>
      </c>
      <c r="L12" s="18">
        <v>0</v>
      </c>
      <c r="M12" s="18">
        <v>0</v>
      </c>
    </row>
    <row r="13" spans="1:13" ht="14" x14ac:dyDescent="0.15">
      <c r="B13" s="247"/>
      <c r="C13" s="24" t="s">
        <v>672</v>
      </c>
      <c r="D13" s="18" t="s">
        <v>230</v>
      </c>
      <c r="E13" s="19">
        <v>3</v>
      </c>
      <c r="F13" s="18">
        <v>3</v>
      </c>
      <c r="G13" s="18">
        <v>2</v>
      </c>
      <c r="H13" s="103">
        <v>0</v>
      </c>
      <c r="I13" s="103">
        <v>0</v>
      </c>
      <c r="J13" s="103">
        <v>0</v>
      </c>
      <c r="K13" s="18">
        <v>0</v>
      </c>
      <c r="L13" s="18">
        <v>0</v>
      </c>
      <c r="M13" s="18">
        <v>0</v>
      </c>
    </row>
    <row r="14" spans="1:13" ht="14" x14ac:dyDescent="0.15">
      <c r="B14" s="247"/>
      <c r="C14" s="24" t="s">
        <v>673</v>
      </c>
      <c r="D14" s="18" t="s">
        <v>230</v>
      </c>
      <c r="E14" s="19">
        <v>4</v>
      </c>
      <c r="F14" s="18">
        <v>3</v>
      </c>
      <c r="G14" s="18">
        <v>3</v>
      </c>
      <c r="H14" s="103">
        <v>0</v>
      </c>
      <c r="I14" s="103">
        <v>0</v>
      </c>
      <c r="J14" s="103">
        <v>0</v>
      </c>
      <c r="K14" s="18">
        <v>0</v>
      </c>
      <c r="L14" s="18">
        <v>0</v>
      </c>
      <c r="M14" s="18">
        <v>0</v>
      </c>
    </row>
    <row r="15" spans="1:13" ht="28" x14ac:dyDescent="0.15">
      <c r="B15" s="247"/>
      <c r="C15" s="24" t="s">
        <v>100</v>
      </c>
      <c r="D15" s="18" t="s">
        <v>230</v>
      </c>
      <c r="E15" s="19">
        <v>4</v>
      </c>
      <c r="F15" s="18">
        <v>3</v>
      </c>
      <c r="G15" s="18">
        <v>3</v>
      </c>
      <c r="H15" s="103">
        <v>0</v>
      </c>
      <c r="I15" s="103">
        <v>0</v>
      </c>
      <c r="J15" s="103">
        <v>0</v>
      </c>
      <c r="K15" s="18">
        <v>0</v>
      </c>
      <c r="L15" s="18">
        <v>0</v>
      </c>
      <c r="M15" s="18">
        <v>0</v>
      </c>
    </row>
    <row r="16" spans="1:13" ht="14" x14ac:dyDescent="0.15">
      <c r="B16" s="247"/>
      <c r="C16" s="24" t="s">
        <v>674</v>
      </c>
      <c r="D16" s="18" t="s">
        <v>230</v>
      </c>
      <c r="E16" s="19">
        <v>0</v>
      </c>
      <c r="F16" s="19">
        <v>0</v>
      </c>
      <c r="G16" s="19">
        <v>0</v>
      </c>
      <c r="H16" s="103">
        <v>0</v>
      </c>
      <c r="I16" s="103">
        <v>0</v>
      </c>
      <c r="J16" s="103">
        <v>0</v>
      </c>
      <c r="K16" s="18">
        <v>0</v>
      </c>
      <c r="L16" s="18">
        <v>0</v>
      </c>
      <c r="M16" s="18">
        <v>0</v>
      </c>
    </row>
    <row r="17" spans="2:13" ht="14" x14ac:dyDescent="0.15">
      <c r="B17" s="247"/>
      <c r="C17" s="74" t="s">
        <v>675</v>
      </c>
      <c r="D17" s="18" t="s">
        <v>230</v>
      </c>
      <c r="E17" s="19">
        <v>0</v>
      </c>
      <c r="F17" s="19">
        <v>0</v>
      </c>
      <c r="G17" s="19">
        <v>0</v>
      </c>
      <c r="H17" s="103">
        <v>0</v>
      </c>
      <c r="I17" s="103">
        <v>0</v>
      </c>
      <c r="J17" s="103">
        <v>0</v>
      </c>
      <c r="K17" s="18">
        <v>0</v>
      </c>
      <c r="L17" s="18">
        <v>0</v>
      </c>
      <c r="M17" s="18">
        <v>0</v>
      </c>
    </row>
    <row r="18" spans="2:13" ht="14" x14ac:dyDescent="0.15">
      <c r="B18" s="247"/>
      <c r="C18" s="74" t="s">
        <v>101</v>
      </c>
      <c r="D18" s="18" t="s">
        <v>230</v>
      </c>
      <c r="E18" s="19">
        <v>2</v>
      </c>
      <c r="F18" s="18">
        <v>2</v>
      </c>
      <c r="G18" s="18">
        <v>1</v>
      </c>
      <c r="H18" s="103">
        <v>0</v>
      </c>
      <c r="I18" s="103">
        <v>0</v>
      </c>
      <c r="J18" s="103">
        <v>0</v>
      </c>
      <c r="K18" s="18">
        <v>0</v>
      </c>
      <c r="L18" s="18">
        <v>0</v>
      </c>
      <c r="M18" s="18">
        <v>0</v>
      </c>
    </row>
    <row r="19" spans="2:13" ht="25.5" customHeight="1" x14ac:dyDescent="0.15">
      <c r="B19" s="104" t="s">
        <v>102</v>
      </c>
      <c r="C19" s="105"/>
      <c r="D19" s="18" t="s">
        <v>230</v>
      </c>
      <c r="E19" s="19">
        <v>2</v>
      </c>
      <c r="F19" s="18">
        <v>1</v>
      </c>
      <c r="G19" s="18">
        <v>0</v>
      </c>
      <c r="H19" s="103">
        <v>0</v>
      </c>
      <c r="I19" s="103">
        <v>0</v>
      </c>
      <c r="J19" s="103">
        <v>0</v>
      </c>
      <c r="K19" s="18">
        <v>0</v>
      </c>
      <c r="L19" s="18">
        <v>0</v>
      </c>
      <c r="M19" s="18">
        <v>0</v>
      </c>
    </row>
    <row r="20" spans="2:13" ht="14" x14ac:dyDescent="0.15">
      <c r="B20" s="104" t="s">
        <v>68</v>
      </c>
      <c r="C20" s="105"/>
      <c r="D20" s="18" t="s">
        <v>230</v>
      </c>
      <c r="E20" s="19">
        <v>0</v>
      </c>
      <c r="F20" s="19">
        <v>0</v>
      </c>
      <c r="G20" s="19">
        <v>0</v>
      </c>
      <c r="H20" s="20">
        <v>0</v>
      </c>
      <c r="I20" s="20">
        <v>0</v>
      </c>
      <c r="J20" s="20">
        <v>0</v>
      </c>
      <c r="K20" s="19">
        <v>0</v>
      </c>
      <c r="L20" s="19">
        <v>0</v>
      </c>
      <c r="M20" s="19">
        <v>0</v>
      </c>
    </row>
  </sheetData>
  <mergeCells count="5">
    <mergeCell ref="B3:B4"/>
    <mergeCell ref="C3:C4"/>
    <mergeCell ref="D3:D4"/>
    <mergeCell ref="B5:B9"/>
    <mergeCell ref="B10:B18"/>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9AF56-8D3A-4BC3-9E1F-2D17A57FFAB5}">
  <sheetPr>
    <tabColor theme="1"/>
  </sheetPr>
  <dimension ref="A2:I8"/>
  <sheetViews>
    <sheetView showGridLines="0" workbookViewId="0">
      <selection activeCell="A4" sqref="A4"/>
    </sheetView>
  </sheetViews>
  <sheetFormatPr baseColWidth="10" defaultColWidth="8.83203125" defaultRowHeight="14" x14ac:dyDescent="0.15"/>
  <sheetData>
    <row r="2" spans="1:9" s="122" customFormat="1" ht="6.75" customHeight="1" x14ac:dyDescent="0.15">
      <c r="A2" s="161"/>
      <c r="B2" s="161"/>
      <c r="C2" s="161"/>
      <c r="D2" s="161"/>
      <c r="E2" s="161"/>
      <c r="F2" s="161"/>
      <c r="G2" s="161"/>
      <c r="H2" s="161"/>
      <c r="I2" s="161"/>
    </row>
    <row r="3" spans="1:9" x14ac:dyDescent="0.15">
      <c r="A3" s="122" t="s">
        <v>1097</v>
      </c>
    </row>
    <row r="4" spans="1:9" x14ac:dyDescent="0.15">
      <c r="A4" s="163" t="s">
        <v>1096</v>
      </c>
    </row>
    <row r="8" spans="1:9" x14ac:dyDescent="0.15">
      <c r="A8" t="s">
        <v>1063</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78"/>
  <sheetViews>
    <sheetView showGridLines="0" zoomScaleNormal="100" workbookViewId="0">
      <selection activeCell="C75" sqref="C75:C78"/>
    </sheetView>
  </sheetViews>
  <sheetFormatPr baseColWidth="10" defaultColWidth="8.6640625" defaultRowHeight="13" x14ac:dyDescent="0.15"/>
  <cols>
    <col min="1" max="1" width="8.6640625" style="1"/>
    <col min="2" max="2" width="40.5" style="2" customWidth="1"/>
    <col min="3" max="3" width="27.5" style="3" customWidth="1"/>
    <col min="4" max="4" width="37.83203125" style="3" customWidth="1"/>
    <col min="5" max="5" width="33" style="3" customWidth="1"/>
    <col min="6" max="6" width="45.33203125" style="3" customWidth="1"/>
    <col min="7" max="16384" width="8.6640625" style="1"/>
  </cols>
  <sheetData>
    <row r="1" spans="2:6" x14ac:dyDescent="0.15">
      <c r="B1" s="1"/>
      <c r="C1" s="1"/>
      <c r="D1" s="1"/>
      <c r="E1" s="1"/>
      <c r="F1" s="1"/>
    </row>
    <row r="2" spans="2:6" ht="16" x14ac:dyDescent="0.15">
      <c r="B2" s="8" t="s">
        <v>104</v>
      </c>
      <c r="C2" s="9" t="s">
        <v>0</v>
      </c>
      <c r="D2" s="9" t="s">
        <v>1</v>
      </c>
      <c r="E2" s="10" t="s">
        <v>2</v>
      </c>
      <c r="F2" s="9" t="s">
        <v>105</v>
      </c>
    </row>
    <row r="3" spans="2:6" ht="84" customHeight="1" x14ac:dyDescent="0.15">
      <c r="B3" s="4" t="s">
        <v>106</v>
      </c>
      <c r="C3" s="5" t="s">
        <v>107</v>
      </c>
      <c r="D3" s="5" t="s">
        <v>4</v>
      </c>
      <c r="E3" s="6"/>
      <c r="F3" s="6"/>
    </row>
    <row r="4" spans="2:6" ht="84.5" customHeight="1" x14ac:dyDescent="0.15">
      <c r="B4" s="4" t="s">
        <v>108</v>
      </c>
      <c r="C4" s="5" t="s">
        <v>107</v>
      </c>
      <c r="D4" s="5" t="s">
        <v>6</v>
      </c>
      <c r="E4" s="6"/>
      <c r="F4" s="6"/>
    </row>
    <row r="5" spans="2:6" ht="65" customHeight="1" x14ac:dyDescent="0.15">
      <c r="B5" s="4" t="s">
        <v>109</v>
      </c>
      <c r="C5" s="5" t="s">
        <v>110</v>
      </c>
      <c r="D5" s="5" t="s">
        <v>8</v>
      </c>
      <c r="E5" s="6"/>
      <c r="F5" s="6"/>
    </row>
    <row r="6" spans="2:6" ht="69.5" customHeight="1" x14ac:dyDescent="0.15">
      <c r="B6" s="4" t="s">
        <v>111</v>
      </c>
      <c r="C6" s="5" t="s">
        <v>3</v>
      </c>
      <c r="D6" s="5" t="s">
        <v>11</v>
      </c>
      <c r="E6" s="6"/>
      <c r="F6" s="6"/>
    </row>
    <row r="7" spans="2:6" ht="94.5" customHeight="1" x14ac:dyDescent="0.15">
      <c r="B7" s="4" t="s">
        <v>112</v>
      </c>
      <c r="C7" s="5" t="s">
        <v>3</v>
      </c>
      <c r="D7" s="5" t="s">
        <v>113</v>
      </c>
      <c r="E7" s="6"/>
      <c r="F7" s="6"/>
    </row>
    <row r="8" spans="2:6" ht="84" customHeight="1" x14ac:dyDescent="0.15">
      <c r="B8" s="4" t="s">
        <v>114</v>
      </c>
      <c r="C8" s="5" t="s">
        <v>110</v>
      </c>
      <c r="D8" s="5" t="s">
        <v>115</v>
      </c>
      <c r="E8" s="6"/>
      <c r="F8" s="6"/>
    </row>
    <row r="9" spans="2:6" ht="74.25" customHeight="1" x14ac:dyDescent="0.15">
      <c r="B9" s="4" t="s">
        <v>116</v>
      </c>
      <c r="C9" s="5" t="s">
        <v>3</v>
      </c>
      <c r="D9" s="5" t="s">
        <v>117</v>
      </c>
      <c r="E9" s="6"/>
      <c r="F9" s="6"/>
    </row>
    <row r="10" spans="2:6" ht="99" customHeight="1" x14ac:dyDescent="0.15">
      <c r="B10" s="4" t="s">
        <v>118</v>
      </c>
      <c r="C10" s="5" t="s">
        <v>64</v>
      </c>
      <c r="D10" s="5" t="s">
        <v>119</v>
      </c>
      <c r="E10" s="6"/>
      <c r="F10" s="6"/>
    </row>
    <row r="11" spans="2:6" ht="81.5" customHeight="1" x14ac:dyDescent="0.15">
      <c r="B11" s="4" t="s">
        <v>120</v>
      </c>
      <c r="C11" s="5" t="s">
        <v>110</v>
      </c>
      <c r="D11" s="5" t="s">
        <v>121</v>
      </c>
      <c r="E11" s="6"/>
      <c r="F11" s="6"/>
    </row>
    <row r="12" spans="2:6" ht="74.5" customHeight="1" x14ac:dyDescent="0.15">
      <c r="B12" s="4" t="s">
        <v>122</v>
      </c>
      <c r="C12" s="5" t="s">
        <v>103</v>
      </c>
      <c r="D12" s="5" t="s">
        <v>123</v>
      </c>
      <c r="E12" s="6"/>
      <c r="F12" s="6"/>
    </row>
    <row r="13" spans="2:6" ht="99" customHeight="1" x14ac:dyDescent="0.15">
      <c r="B13" s="4" t="s">
        <v>124</v>
      </c>
      <c r="C13" s="5" t="s">
        <v>110</v>
      </c>
      <c r="D13" s="5" t="s">
        <v>13</v>
      </c>
      <c r="E13" s="6"/>
      <c r="F13" s="6"/>
    </row>
    <row r="14" spans="2:6" ht="87" customHeight="1" x14ac:dyDescent="0.15">
      <c r="B14" s="4" t="s">
        <v>125</v>
      </c>
      <c r="C14" s="5" t="s">
        <v>110</v>
      </c>
      <c r="D14" s="5" t="s">
        <v>14</v>
      </c>
      <c r="E14" s="6"/>
      <c r="F14" s="6"/>
    </row>
    <row r="15" spans="2:6" ht="62.5" customHeight="1" x14ac:dyDescent="0.15">
      <c r="B15" s="4" t="s">
        <v>126</v>
      </c>
      <c r="C15" s="5" t="s">
        <v>12</v>
      </c>
      <c r="D15" s="5" t="s">
        <v>16</v>
      </c>
      <c r="E15" s="6"/>
      <c r="F15" s="6"/>
    </row>
    <row r="16" spans="2:6" ht="62.5" customHeight="1" x14ac:dyDescent="0.15">
      <c r="B16" s="4" t="s">
        <v>127</v>
      </c>
      <c r="C16" s="5" t="s">
        <v>12</v>
      </c>
      <c r="D16" s="5" t="s">
        <v>16</v>
      </c>
      <c r="E16" s="6"/>
      <c r="F16" s="6"/>
    </row>
    <row r="17" spans="2:6" ht="56.5" customHeight="1" x14ac:dyDescent="0.15">
      <c r="B17" s="4" t="s">
        <v>128</v>
      </c>
      <c r="C17" s="5" t="s">
        <v>110</v>
      </c>
      <c r="D17" s="5" t="s">
        <v>19</v>
      </c>
      <c r="E17" s="6"/>
      <c r="F17" s="6"/>
    </row>
    <row r="18" spans="2:6" ht="57.75" customHeight="1" x14ac:dyDescent="0.15">
      <c r="B18" s="4" t="s">
        <v>129</v>
      </c>
      <c r="C18" s="5" t="s">
        <v>110</v>
      </c>
      <c r="D18" s="5" t="s">
        <v>21</v>
      </c>
      <c r="E18" s="6"/>
      <c r="F18" s="6"/>
    </row>
    <row r="19" spans="2:6" ht="57" customHeight="1" x14ac:dyDescent="0.15">
      <c r="B19" s="4" t="s">
        <v>130</v>
      </c>
      <c r="C19" s="5" t="s">
        <v>110</v>
      </c>
      <c r="D19" s="5" t="s">
        <v>23</v>
      </c>
      <c r="E19" s="6"/>
      <c r="F19" s="6"/>
    </row>
    <row r="20" spans="2:6" ht="55" customHeight="1" x14ac:dyDescent="0.15">
      <c r="B20" s="4" t="s">
        <v>131</v>
      </c>
      <c r="C20" s="5" t="s">
        <v>110</v>
      </c>
      <c r="D20" s="5" t="s">
        <v>25</v>
      </c>
      <c r="E20" s="6"/>
      <c r="F20" s="6"/>
    </row>
    <row r="21" spans="2:6" ht="53" customHeight="1" x14ac:dyDescent="0.15">
      <c r="B21" s="4" t="s">
        <v>131</v>
      </c>
      <c r="C21" s="5" t="s">
        <v>110</v>
      </c>
      <c r="D21" s="5" t="s">
        <v>27</v>
      </c>
      <c r="E21" s="6"/>
      <c r="F21" s="6"/>
    </row>
    <row r="22" spans="2:6" ht="46.5" customHeight="1" x14ac:dyDescent="0.15">
      <c r="B22" s="4" t="s">
        <v>132</v>
      </c>
      <c r="C22" s="5" t="s">
        <v>64</v>
      </c>
      <c r="D22" s="5" t="s">
        <v>32</v>
      </c>
      <c r="E22" s="6"/>
      <c r="F22" s="6"/>
    </row>
    <row r="23" spans="2:6" ht="63.75" customHeight="1" x14ac:dyDescent="0.15">
      <c r="B23" s="4" t="s">
        <v>133</v>
      </c>
      <c r="C23" s="5" t="s">
        <v>134</v>
      </c>
      <c r="D23" s="5" t="s">
        <v>35</v>
      </c>
      <c r="E23" s="6"/>
      <c r="F23" s="6"/>
    </row>
    <row r="24" spans="2:6" ht="69.5" customHeight="1" x14ac:dyDescent="0.15">
      <c r="B24" s="4" t="s">
        <v>135</v>
      </c>
      <c r="C24" s="5" t="s">
        <v>134</v>
      </c>
      <c r="D24" s="5" t="s">
        <v>136</v>
      </c>
      <c r="E24" s="6"/>
      <c r="F24" s="6"/>
    </row>
    <row r="25" spans="2:6" ht="48" customHeight="1" x14ac:dyDescent="0.15">
      <c r="B25" s="4" t="s">
        <v>24</v>
      </c>
      <c r="C25" s="5" t="s">
        <v>137</v>
      </c>
      <c r="D25" s="5" t="s">
        <v>138</v>
      </c>
      <c r="E25" s="6"/>
      <c r="F25" s="6"/>
    </row>
    <row r="26" spans="2:6" ht="49" customHeight="1" x14ac:dyDescent="0.15">
      <c r="B26" s="4" t="s">
        <v>139</v>
      </c>
      <c r="C26" s="5" t="s">
        <v>137</v>
      </c>
      <c r="D26" s="5" t="s">
        <v>38</v>
      </c>
      <c r="E26" s="6"/>
      <c r="F26" s="6"/>
    </row>
    <row r="27" spans="2:6" ht="51.5" customHeight="1" x14ac:dyDescent="0.15">
      <c r="B27" s="4" t="s">
        <v>28</v>
      </c>
      <c r="C27" s="5" t="s">
        <v>12</v>
      </c>
      <c r="D27" s="5" t="s">
        <v>140</v>
      </c>
      <c r="E27" s="6"/>
      <c r="F27" s="6"/>
    </row>
    <row r="28" spans="2:6" ht="51.5" customHeight="1" x14ac:dyDescent="0.15">
      <c r="B28" s="4" t="s">
        <v>141</v>
      </c>
      <c r="C28" s="5" t="s">
        <v>12</v>
      </c>
      <c r="D28" s="5" t="s">
        <v>142</v>
      </c>
      <c r="E28" s="6"/>
      <c r="F28" s="6"/>
    </row>
    <row r="29" spans="2:6" ht="47.5" customHeight="1" x14ac:dyDescent="0.15">
      <c r="B29" s="4" t="s">
        <v>143</v>
      </c>
      <c r="C29" s="5" t="s">
        <v>12</v>
      </c>
      <c r="D29" s="5" t="s">
        <v>144</v>
      </c>
      <c r="E29" s="6"/>
      <c r="F29" s="6"/>
    </row>
    <row r="30" spans="2:6" ht="52" customHeight="1" x14ac:dyDescent="0.15">
      <c r="B30" s="4" t="s">
        <v>145</v>
      </c>
      <c r="C30" s="5" t="s">
        <v>146</v>
      </c>
      <c r="D30" s="5" t="s">
        <v>40</v>
      </c>
      <c r="E30" s="6"/>
      <c r="F30" s="6"/>
    </row>
    <row r="31" spans="2:6" ht="44" customHeight="1" x14ac:dyDescent="0.15">
      <c r="B31" s="4" t="s">
        <v>147</v>
      </c>
      <c r="C31" s="5" t="s">
        <v>148</v>
      </c>
      <c r="D31" s="5" t="s">
        <v>42</v>
      </c>
      <c r="E31" s="6"/>
      <c r="F31" s="6"/>
    </row>
    <row r="32" spans="2:6" ht="45" customHeight="1" x14ac:dyDescent="0.15">
      <c r="B32" s="4" t="s">
        <v>149</v>
      </c>
      <c r="C32" s="5" t="s">
        <v>146</v>
      </c>
      <c r="D32" s="5" t="s">
        <v>150</v>
      </c>
      <c r="E32" s="6"/>
      <c r="F32" s="6"/>
    </row>
    <row r="33" spans="2:6" ht="40.5" customHeight="1" x14ac:dyDescent="0.15">
      <c r="B33" s="4" t="s">
        <v>151</v>
      </c>
      <c r="C33" s="5" t="s">
        <v>64</v>
      </c>
      <c r="D33" s="5" t="s">
        <v>44</v>
      </c>
      <c r="E33" s="6"/>
      <c r="F33" s="6"/>
    </row>
    <row r="34" spans="2:6" ht="50.25" customHeight="1" x14ac:dyDescent="0.15">
      <c r="B34" s="4" t="s">
        <v>152</v>
      </c>
      <c r="C34" s="5" t="s">
        <v>153</v>
      </c>
      <c r="D34" s="5" t="s">
        <v>47</v>
      </c>
      <c r="E34" s="6"/>
      <c r="F34" s="6"/>
    </row>
    <row r="35" spans="2:6" ht="81.75" customHeight="1" x14ac:dyDescent="0.15">
      <c r="B35" s="4" t="s">
        <v>154</v>
      </c>
      <c r="C35" s="5" t="s">
        <v>153</v>
      </c>
      <c r="D35" s="5" t="s">
        <v>49</v>
      </c>
      <c r="E35" s="6"/>
      <c r="F35" s="6"/>
    </row>
    <row r="36" spans="2:6" ht="93.75" customHeight="1" x14ac:dyDescent="0.15">
      <c r="B36" s="4" t="s">
        <v>155</v>
      </c>
      <c r="C36" s="5" t="s">
        <v>153</v>
      </c>
      <c r="D36" s="5" t="s">
        <v>156</v>
      </c>
      <c r="E36" s="6"/>
      <c r="F36" s="6"/>
    </row>
    <row r="37" spans="2:6" ht="100.5" customHeight="1" x14ac:dyDescent="0.15">
      <c r="B37" s="4" t="s">
        <v>157</v>
      </c>
      <c r="C37" s="5" t="s">
        <v>153</v>
      </c>
      <c r="D37" s="5" t="s">
        <v>158</v>
      </c>
      <c r="E37" s="6"/>
      <c r="F37" s="6"/>
    </row>
    <row r="38" spans="2:6" ht="108.75" customHeight="1" x14ac:dyDescent="0.15">
      <c r="B38" s="4" t="s">
        <v>159</v>
      </c>
      <c r="C38" s="5" t="s">
        <v>153</v>
      </c>
      <c r="D38" s="5" t="s">
        <v>160</v>
      </c>
      <c r="E38" s="6"/>
      <c r="F38" s="6"/>
    </row>
    <row r="39" spans="2:6" ht="98.25" customHeight="1" x14ac:dyDescent="0.15">
      <c r="B39" s="4" t="s">
        <v>161</v>
      </c>
      <c r="C39" s="5" t="s">
        <v>153</v>
      </c>
      <c r="D39" s="5" t="s">
        <v>162</v>
      </c>
      <c r="E39" s="6"/>
      <c r="F39" s="6"/>
    </row>
    <row r="40" spans="2:6" ht="45.5" customHeight="1" x14ac:dyDescent="0.15">
      <c r="B40" s="4" t="s">
        <v>163</v>
      </c>
      <c r="C40" s="5" t="s">
        <v>103</v>
      </c>
      <c r="D40" s="5" t="s">
        <v>164</v>
      </c>
      <c r="E40" s="6"/>
      <c r="F40" s="6"/>
    </row>
    <row r="41" spans="2:6" ht="34.5" customHeight="1" x14ac:dyDescent="0.15">
      <c r="B41" s="4" t="s">
        <v>165</v>
      </c>
      <c r="C41" s="5" t="s">
        <v>103</v>
      </c>
      <c r="D41" s="5" t="s">
        <v>166</v>
      </c>
      <c r="E41" s="6"/>
      <c r="F41" s="6"/>
    </row>
    <row r="42" spans="2:6" ht="59" customHeight="1" x14ac:dyDescent="0.15">
      <c r="B42" s="4" t="s">
        <v>167</v>
      </c>
      <c r="C42" s="5" t="s">
        <v>103</v>
      </c>
      <c r="D42" s="5" t="s">
        <v>168</v>
      </c>
      <c r="E42" s="6"/>
      <c r="F42" s="6"/>
    </row>
    <row r="43" spans="2:6" ht="41.25" customHeight="1" x14ac:dyDescent="0.15">
      <c r="B43" s="4" t="s">
        <v>169</v>
      </c>
      <c r="C43" s="5" t="s">
        <v>103</v>
      </c>
      <c r="D43" s="5" t="s">
        <v>170</v>
      </c>
      <c r="E43" s="6"/>
      <c r="F43" s="6"/>
    </row>
    <row r="44" spans="2:6" ht="44.25" customHeight="1" x14ac:dyDescent="0.15">
      <c r="B44" s="4" t="s">
        <v>171</v>
      </c>
      <c r="C44" s="5" t="s">
        <v>103</v>
      </c>
      <c r="D44" s="5" t="s">
        <v>172</v>
      </c>
      <c r="E44" s="6"/>
      <c r="F44" s="6"/>
    </row>
    <row r="45" spans="2:6" ht="44.25" customHeight="1" x14ac:dyDescent="0.15">
      <c r="B45" s="4" t="s">
        <v>173</v>
      </c>
      <c r="C45" s="5" t="s">
        <v>103</v>
      </c>
      <c r="D45" s="5" t="s">
        <v>174</v>
      </c>
      <c r="E45" s="6"/>
      <c r="F45" s="6"/>
    </row>
    <row r="46" spans="2:6" ht="35.25" customHeight="1" x14ac:dyDescent="0.15">
      <c r="B46" s="4" t="s">
        <v>175</v>
      </c>
      <c r="C46" s="5" t="s">
        <v>103</v>
      </c>
      <c r="D46" s="5" t="s">
        <v>50</v>
      </c>
      <c r="E46" s="6"/>
      <c r="F46" s="6"/>
    </row>
    <row r="47" spans="2:6" ht="29.5" customHeight="1" x14ac:dyDescent="0.15">
      <c r="B47" s="4" t="s">
        <v>176</v>
      </c>
      <c r="C47" s="5" t="s">
        <v>103</v>
      </c>
      <c r="D47" s="5" t="s">
        <v>52</v>
      </c>
      <c r="E47" s="6"/>
      <c r="F47" s="6"/>
    </row>
    <row r="48" spans="2:6" ht="27.75" customHeight="1" x14ac:dyDescent="0.15">
      <c r="B48" s="4" t="s">
        <v>177</v>
      </c>
      <c r="C48" s="5" t="s">
        <v>103</v>
      </c>
      <c r="D48" s="5" t="s">
        <v>178</v>
      </c>
      <c r="E48" s="6"/>
      <c r="F48" s="6"/>
    </row>
    <row r="49" spans="2:6" ht="41.25" customHeight="1" x14ac:dyDescent="0.15">
      <c r="B49" s="4" t="s">
        <v>179</v>
      </c>
      <c r="C49" s="5" t="s">
        <v>10</v>
      </c>
      <c r="D49" s="5" t="s">
        <v>180</v>
      </c>
      <c r="E49" s="6"/>
      <c r="F49" s="6"/>
    </row>
    <row r="50" spans="2:6" ht="31.5" customHeight="1" x14ac:dyDescent="0.15">
      <c r="B50" s="4" t="s">
        <v>181</v>
      </c>
      <c r="C50" s="5" t="s">
        <v>10</v>
      </c>
      <c r="D50" s="5" t="s">
        <v>182</v>
      </c>
      <c r="E50" s="6"/>
      <c r="F50" s="6"/>
    </row>
    <row r="51" spans="2:6" ht="45.75" customHeight="1" x14ac:dyDescent="0.15">
      <c r="B51" s="4" t="s">
        <v>183</v>
      </c>
      <c r="C51" s="5" t="s">
        <v>10</v>
      </c>
      <c r="D51" s="5" t="s">
        <v>184</v>
      </c>
      <c r="E51" s="6"/>
      <c r="F51" s="6"/>
    </row>
    <row r="52" spans="2:6" ht="42" customHeight="1" x14ac:dyDescent="0.15">
      <c r="B52" s="4" t="s">
        <v>185</v>
      </c>
      <c r="C52" s="5" t="s">
        <v>10</v>
      </c>
      <c r="D52" s="5" t="s">
        <v>186</v>
      </c>
      <c r="E52" s="6"/>
      <c r="F52" s="6"/>
    </row>
    <row r="53" spans="2:6" ht="40" customHeight="1" x14ac:dyDescent="0.15">
      <c r="B53" s="4" t="s">
        <v>187</v>
      </c>
      <c r="C53" s="5" t="s">
        <v>10</v>
      </c>
      <c r="D53" s="5" t="s">
        <v>188</v>
      </c>
      <c r="E53" s="6"/>
      <c r="F53" s="6"/>
    </row>
    <row r="54" spans="2:6" ht="40.5" customHeight="1" x14ac:dyDescent="0.15">
      <c r="B54" s="4" t="s">
        <v>189</v>
      </c>
      <c r="C54" s="5" t="s">
        <v>10</v>
      </c>
      <c r="D54" s="5" t="s">
        <v>190</v>
      </c>
      <c r="E54" s="6"/>
      <c r="F54" s="6"/>
    </row>
    <row r="55" spans="2:6" ht="42" customHeight="1" x14ac:dyDescent="0.15">
      <c r="B55" s="4" t="s">
        <v>191</v>
      </c>
      <c r="C55" s="5" t="s">
        <v>10</v>
      </c>
      <c r="D55" s="5" t="s">
        <v>192</v>
      </c>
      <c r="E55" s="6"/>
      <c r="F55" s="6"/>
    </row>
    <row r="56" spans="2:6" ht="54.75" customHeight="1" x14ac:dyDescent="0.15">
      <c r="B56" s="4" t="s">
        <v>193</v>
      </c>
      <c r="C56" s="5" t="s">
        <v>10</v>
      </c>
      <c r="D56" s="5" t="s">
        <v>194</v>
      </c>
      <c r="E56" s="6"/>
      <c r="F56" s="6"/>
    </row>
    <row r="57" spans="2:6" ht="32.5" customHeight="1" x14ac:dyDescent="0.15">
      <c r="B57" s="4" t="s">
        <v>195</v>
      </c>
      <c r="C57" s="5" t="s">
        <v>10</v>
      </c>
      <c r="D57" s="5" t="s">
        <v>196</v>
      </c>
      <c r="E57" s="6"/>
      <c r="F57" s="6"/>
    </row>
    <row r="58" spans="2:6" ht="34.5" customHeight="1" x14ac:dyDescent="0.15">
      <c r="B58" s="4" t="s">
        <v>197</v>
      </c>
      <c r="C58" s="5" t="s">
        <v>10</v>
      </c>
      <c r="D58" s="5" t="s">
        <v>198</v>
      </c>
      <c r="E58" s="6"/>
      <c r="F58" s="6"/>
    </row>
    <row r="59" spans="2:6" ht="34.5" customHeight="1" x14ac:dyDescent="0.15">
      <c r="B59" s="4" t="s">
        <v>199</v>
      </c>
      <c r="C59" s="5" t="s">
        <v>10</v>
      </c>
      <c r="D59" s="5" t="s">
        <v>200</v>
      </c>
      <c r="E59" s="6"/>
      <c r="F59" s="6"/>
    </row>
    <row r="60" spans="2:6" ht="34.5" customHeight="1" x14ac:dyDescent="0.15">
      <c r="B60" s="4" t="s">
        <v>201</v>
      </c>
      <c r="C60" s="5" t="s">
        <v>10</v>
      </c>
      <c r="D60" s="5" t="s">
        <v>202</v>
      </c>
      <c r="E60" s="6"/>
      <c r="F60" s="6"/>
    </row>
    <row r="61" spans="2:6" ht="42.75" customHeight="1" x14ac:dyDescent="0.15">
      <c r="B61" s="4" t="s">
        <v>203</v>
      </c>
      <c r="C61" s="5" t="s">
        <v>10</v>
      </c>
      <c r="D61" s="5" t="s">
        <v>204</v>
      </c>
      <c r="E61" s="6"/>
      <c r="F61" s="6"/>
    </row>
    <row r="62" spans="2:6" ht="34.5" customHeight="1" x14ac:dyDescent="0.15">
      <c r="B62" s="4" t="s">
        <v>51</v>
      </c>
      <c r="C62" s="5" t="s">
        <v>10</v>
      </c>
      <c r="D62" s="5" t="s">
        <v>205</v>
      </c>
      <c r="E62" s="6"/>
      <c r="F62" s="6"/>
    </row>
    <row r="63" spans="2:6" ht="34.5" customHeight="1" x14ac:dyDescent="0.15">
      <c r="B63" s="4" t="s">
        <v>53</v>
      </c>
      <c r="C63" s="5" t="s">
        <v>10</v>
      </c>
      <c r="D63" s="5" t="s">
        <v>206</v>
      </c>
      <c r="E63" s="6"/>
      <c r="F63" s="6"/>
    </row>
    <row r="64" spans="2:6" ht="45.5" customHeight="1" x14ac:dyDescent="0.15">
      <c r="B64" s="4" t="s">
        <v>54</v>
      </c>
      <c r="C64" s="5" t="s">
        <v>10</v>
      </c>
      <c r="D64" s="5" t="s">
        <v>207</v>
      </c>
      <c r="E64" s="6"/>
      <c r="F64" s="6"/>
    </row>
    <row r="65" spans="2:6" ht="62.5" customHeight="1" x14ac:dyDescent="0.15">
      <c r="B65" s="4" t="s">
        <v>55</v>
      </c>
      <c r="C65" s="5" t="s">
        <v>10</v>
      </c>
      <c r="D65" s="5" t="s">
        <v>208</v>
      </c>
      <c r="E65" s="6"/>
      <c r="F65" s="6"/>
    </row>
    <row r="66" spans="2:6" ht="62.5" customHeight="1" x14ac:dyDescent="0.15">
      <c r="B66" s="4" t="s">
        <v>56</v>
      </c>
      <c r="C66" s="5" t="s">
        <v>10</v>
      </c>
      <c r="D66" s="5" t="s">
        <v>209</v>
      </c>
      <c r="E66" s="6"/>
      <c r="F66" s="6"/>
    </row>
    <row r="67" spans="2:6" ht="62.5" customHeight="1" x14ac:dyDescent="0.15">
      <c r="B67" s="4" t="s">
        <v>57</v>
      </c>
      <c r="C67" s="5" t="s">
        <v>10</v>
      </c>
      <c r="D67" s="5" t="s">
        <v>210</v>
      </c>
      <c r="E67" s="6"/>
      <c r="F67" s="6"/>
    </row>
    <row r="68" spans="2:6" ht="62.5" customHeight="1" x14ac:dyDescent="0.15">
      <c r="B68" s="4" t="s">
        <v>211</v>
      </c>
      <c r="C68" s="5" t="s">
        <v>10</v>
      </c>
      <c r="D68" s="7" t="s">
        <v>212</v>
      </c>
      <c r="E68" s="6"/>
      <c r="F68" s="6"/>
    </row>
    <row r="69" spans="2:6" ht="57" customHeight="1" x14ac:dyDescent="0.15">
      <c r="B69" s="4" t="s">
        <v>59</v>
      </c>
      <c r="C69" s="5" t="s">
        <v>10</v>
      </c>
      <c r="D69" s="7" t="s">
        <v>213</v>
      </c>
      <c r="E69" s="6"/>
      <c r="F69" s="6"/>
    </row>
    <row r="70" spans="2:6" ht="57" customHeight="1" x14ac:dyDescent="0.15">
      <c r="B70" s="4" t="s">
        <v>60</v>
      </c>
      <c r="C70" s="5" t="s">
        <v>10</v>
      </c>
      <c r="D70" s="7" t="s">
        <v>214</v>
      </c>
      <c r="E70" s="6"/>
      <c r="F70" s="6"/>
    </row>
    <row r="71" spans="2:6" ht="57" customHeight="1" x14ac:dyDescent="0.15">
      <c r="B71" s="4" t="s">
        <v>61</v>
      </c>
      <c r="C71" s="5" t="s">
        <v>10</v>
      </c>
      <c r="D71" s="7" t="s">
        <v>215</v>
      </c>
      <c r="E71" s="6"/>
      <c r="F71" s="6"/>
    </row>
    <row r="72" spans="2:6" ht="57" customHeight="1" x14ac:dyDescent="0.15">
      <c r="B72" s="4" t="s">
        <v>216</v>
      </c>
      <c r="C72" s="5" t="s">
        <v>10</v>
      </c>
      <c r="D72" s="7" t="s">
        <v>217</v>
      </c>
      <c r="E72" s="6"/>
      <c r="F72" s="6"/>
    </row>
    <row r="73" spans="2:6" ht="57" customHeight="1" x14ac:dyDescent="0.15">
      <c r="B73" s="4" t="s">
        <v>218</v>
      </c>
      <c r="C73" s="5" t="s">
        <v>10</v>
      </c>
      <c r="D73" s="7" t="s">
        <v>219</v>
      </c>
      <c r="E73" s="6"/>
      <c r="F73" s="6"/>
    </row>
    <row r="74" spans="2:6" ht="63" customHeight="1" x14ac:dyDescent="0.15">
      <c r="B74" s="4" t="s">
        <v>220</v>
      </c>
      <c r="C74" s="5" t="s">
        <v>10</v>
      </c>
      <c r="D74" s="7" t="s">
        <v>221</v>
      </c>
      <c r="E74" s="6"/>
      <c r="F74" s="6"/>
    </row>
    <row r="75" spans="2:6" ht="72.75" customHeight="1" x14ac:dyDescent="0.15">
      <c r="B75" s="4" t="s">
        <v>222</v>
      </c>
      <c r="C75" s="5" t="s">
        <v>10</v>
      </c>
      <c r="D75" s="7" t="s">
        <v>223</v>
      </c>
      <c r="E75" s="6"/>
      <c r="F75" s="6"/>
    </row>
    <row r="76" spans="2:6" ht="96" customHeight="1" x14ac:dyDescent="0.15">
      <c r="B76" s="4" t="s">
        <v>224</v>
      </c>
      <c r="C76" s="5" t="s">
        <v>10</v>
      </c>
      <c r="D76" s="7" t="s">
        <v>225</v>
      </c>
      <c r="E76" s="6"/>
      <c r="F76" s="6"/>
    </row>
    <row r="77" spans="2:6" ht="76.5" customHeight="1" x14ac:dyDescent="0.15">
      <c r="B77" s="4" t="s">
        <v>226</v>
      </c>
      <c r="C77" s="5" t="s">
        <v>10</v>
      </c>
      <c r="D77" s="7" t="s">
        <v>227</v>
      </c>
      <c r="E77" s="6"/>
      <c r="F77" s="6"/>
    </row>
    <row r="78" spans="2:6" ht="79.5" customHeight="1" x14ac:dyDescent="0.15">
      <c r="B78" s="4" t="s">
        <v>228</v>
      </c>
      <c r="C78" s="5" t="s">
        <v>10</v>
      </c>
      <c r="D78" s="7" t="s">
        <v>229</v>
      </c>
      <c r="E78" s="6"/>
      <c r="F78" s="6"/>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8076-D1BA-4C71-886C-799E1BFE041C}">
  <sheetPr>
    <tabColor theme="0" tint="-4.9989318521683403E-2"/>
  </sheetPr>
  <dimension ref="A1:V21"/>
  <sheetViews>
    <sheetView showGridLines="0" topLeftCell="A16" zoomScale="79" zoomScaleNormal="70" workbookViewId="0">
      <selection activeCell="I9" sqref="I9"/>
    </sheetView>
  </sheetViews>
  <sheetFormatPr baseColWidth="10" defaultColWidth="9" defaultRowHeight="13" x14ac:dyDescent="0.15"/>
  <cols>
    <col min="1" max="1" width="5" style="14" customWidth="1"/>
    <col min="2" max="2" width="12.6640625" style="14" customWidth="1"/>
    <col min="3" max="3" width="14.33203125" style="14" customWidth="1"/>
    <col min="4" max="6" width="10.6640625" style="14" customWidth="1"/>
    <col min="7" max="7" width="14.33203125" style="14" customWidth="1"/>
    <col min="8" max="8" width="15.33203125" style="14" customWidth="1"/>
    <col min="9" max="9" width="14.5" style="14" customWidth="1"/>
    <col min="10" max="10" width="14.83203125" style="14" customWidth="1"/>
    <col min="11" max="11" width="15.33203125" style="14" customWidth="1"/>
    <col min="12" max="16384" width="9" style="14"/>
  </cols>
  <sheetData>
    <row r="1" spans="1:22" s="11" customFormat="1" ht="14" x14ac:dyDescent="0.15">
      <c r="A1" s="12" t="s">
        <v>231</v>
      </c>
      <c r="B1"/>
      <c r="C1"/>
      <c r="D1"/>
      <c r="E1"/>
      <c r="F1"/>
      <c r="G1"/>
      <c r="H1"/>
      <c r="I1"/>
      <c r="J1"/>
      <c r="K1"/>
      <c r="L1"/>
      <c r="M1"/>
      <c r="N1"/>
      <c r="O1"/>
      <c r="P1"/>
      <c r="Q1"/>
      <c r="R1"/>
      <c r="S1"/>
      <c r="T1"/>
      <c r="U1"/>
      <c r="V1"/>
    </row>
    <row r="2" spans="1:22" ht="14.25" customHeight="1" x14ac:dyDescent="0.15">
      <c r="A2" s="13"/>
      <c r="B2" s="13"/>
      <c r="C2" s="13"/>
      <c r="D2" s="13"/>
      <c r="E2" s="13"/>
      <c r="F2" s="13"/>
      <c r="G2" s="13"/>
      <c r="H2" s="13"/>
      <c r="I2" s="13"/>
      <c r="J2" s="13"/>
      <c r="K2" s="13"/>
      <c r="L2" s="13"/>
      <c r="M2" s="13"/>
      <c r="N2" s="13"/>
      <c r="O2" s="13"/>
      <c r="P2" s="13"/>
      <c r="Q2" s="13"/>
      <c r="R2" s="13"/>
      <c r="S2" s="13"/>
      <c r="T2" s="13"/>
      <c r="U2" s="13"/>
      <c r="V2" s="13"/>
    </row>
    <row r="3" spans="1:22" ht="13.5" customHeight="1" x14ac:dyDescent="0.15">
      <c r="A3" s="13"/>
      <c r="B3" s="194" t="s">
        <v>232</v>
      </c>
      <c r="C3" s="195" t="s">
        <v>233</v>
      </c>
      <c r="D3" s="196"/>
      <c r="E3" s="196"/>
      <c r="F3" s="197"/>
      <c r="G3" s="194" t="s">
        <v>1075</v>
      </c>
      <c r="H3" s="194"/>
      <c r="I3" s="194"/>
      <c r="J3" s="194"/>
      <c r="K3" s="194"/>
      <c r="L3" s="194" t="s">
        <v>235</v>
      </c>
      <c r="M3" s="194"/>
      <c r="N3" s="194"/>
      <c r="O3" s="194"/>
      <c r="P3" s="194"/>
      <c r="Q3" s="194"/>
      <c r="R3" s="194" t="s">
        <v>236</v>
      </c>
      <c r="S3" s="194"/>
      <c r="T3" s="194"/>
      <c r="U3" s="194"/>
      <c r="V3" s="13"/>
    </row>
    <row r="4" spans="1:22" ht="13.5" customHeight="1" x14ac:dyDescent="0.15">
      <c r="A4" s="13"/>
      <c r="B4" s="194"/>
      <c r="C4" s="198"/>
      <c r="D4" s="199"/>
      <c r="E4" s="199"/>
      <c r="F4" s="200"/>
      <c r="G4" s="194"/>
      <c r="H4" s="194"/>
      <c r="I4" s="194"/>
      <c r="J4" s="194"/>
      <c r="K4" s="194"/>
      <c r="L4" s="194"/>
      <c r="M4" s="194"/>
      <c r="N4" s="194"/>
      <c r="O4" s="194"/>
      <c r="P4" s="194"/>
      <c r="Q4" s="194"/>
      <c r="R4" s="194"/>
      <c r="S4" s="194"/>
      <c r="T4" s="194"/>
      <c r="U4" s="194"/>
      <c r="V4" s="13"/>
    </row>
    <row r="5" spans="1:22" ht="14" x14ac:dyDescent="0.15">
      <c r="A5" s="13"/>
      <c r="B5" s="194"/>
      <c r="C5" s="201"/>
      <c r="D5" s="202"/>
      <c r="E5" s="202"/>
      <c r="F5" s="203"/>
      <c r="G5" s="15">
        <v>2015</v>
      </c>
      <c r="H5" s="15">
        <v>2016</v>
      </c>
      <c r="I5" s="15">
        <v>2017</v>
      </c>
      <c r="J5" s="15">
        <v>2018</v>
      </c>
      <c r="K5" s="15">
        <v>2019</v>
      </c>
      <c r="L5" s="194"/>
      <c r="M5" s="194"/>
      <c r="N5" s="194"/>
      <c r="O5" s="194"/>
      <c r="P5" s="194"/>
      <c r="Q5" s="194"/>
      <c r="R5" s="194"/>
      <c r="S5" s="194"/>
      <c r="T5" s="194"/>
      <c r="U5" s="194"/>
      <c r="V5" s="13"/>
    </row>
    <row r="6" spans="1:22" ht="52.5" customHeight="1" x14ac:dyDescent="0.15">
      <c r="A6" s="13"/>
      <c r="B6" s="191">
        <v>1</v>
      </c>
      <c r="C6" s="191" t="s">
        <v>237</v>
      </c>
      <c r="D6" s="191" t="s">
        <v>238</v>
      </c>
      <c r="E6" s="191" t="s">
        <v>239</v>
      </c>
      <c r="F6" s="193"/>
      <c r="G6" s="17" t="s">
        <v>1074</v>
      </c>
      <c r="H6" s="17" t="s">
        <v>1074</v>
      </c>
      <c r="I6" s="126">
        <v>0</v>
      </c>
      <c r="J6" s="126">
        <v>1.8974000000000001E-2</v>
      </c>
      <c r="K6" s="126">
        <v>2.3717999999999999E-2</v>
      </c>
      <c r="L6" s="191" t="s">
        <v>241</v>
      </c>
      <c r="M6" s="193"/>
      <c r="N6" s="193"/>
      <c r="O6" s="193"/>
      <c r="P6" s="193"/>
      <c r="Q6" s="193"/>
      <c r="R6" s="191" t="s">
        <v>1111</v>
      </c>
      <c r="S6" s="193"/>
      <c r="T6" s="193"/>
      <c r="U6" s="193"/>
      <c r="V6" s="13"/>
    </row>
    <row r="7" spans="1:22" ht="28.5" customHeight="1" x14ac:dyDescent="0.15">
      <c r="A7" s="13"/>
      <c r="B7" s="193"/>
      <c r="C7" s="193"/>
      <c r="D7" s="193"/>
      <c r="E7" s="191" t="s">
        <v>243</v>
      </c>
      <c r="F7" s="193"/>
      <c r="G7" s="17" t="s">
        <v>1074</v>
      </c>
      <c r="H7" s="17" t="s">
        <v>1074</v>
      </c>
      <c r="I7" s="126">
        <v>0</v>
      </c>
      <c r="J7" s="126">
        <v>1.456288</v>
      </c>
      <c r="K7" s="126">
        <v>2.2247520000000001</v>
      </c>
      <c r="L7" s="193"/>
      <c r="M7" s="193"/>
      <c r="N7" s="193"/>
      <c r="O7" s="193"/>
      <c r="P7" s="193"/>
      <c r="Q7" s="193"/>
      <c r="R7" s="193"/>
      <c r="S7" s="193"/>
      <c r="T7" s="193"/>
      <c r="U7" s="193"/>
      <c r="V7" s="13"/>
    </row>
    <row r="8" spans="1:22" ht="36.75" customHeight="1" x14ac:dyDescent="0.15">
      <c r="A8" s="13"/>
      <c r="B8" s="193"/>
      <c r="C8" s="193"/>
      <c r="D8" s="193"/>
      <c r="E8" s="191" t="s">
        <v>244</v>
      </c>
      <c r="F8" s="193"/>
      <c r="G8" s="17" t="s">
        <v>1074</v>
      </c>
      <c r="H8" s="17" t="s">
        <v>1074</v>
      </c>
      <c r="I8" s="126">
        <v>3.16873</v>
      </c>
      <c r="J8" s="126">
        <v>0.28936000000000001</v>
      </c>
      <c r="K8" s="126">
        <v>10.127603000000001</v>
      </c>
      <c r="L8" s="193"/>
      <c r="M8" s="193"/>
      <c r="N8" s="193"/>
      <c r="O8" s="193"/>
      <c r="P8" s="193"/>
      <c r="Q8" s="193"/>
      <c r="R8" s="193"/>
      <c r="S8" s="193"/>
      <c r="T8" s="193"/>
      <c r="U8" s="193"/>
      <c r="V8" s="13"/>
    </row>
    <row r="9" spans="1:22" ht="42" x14ac:dyDescent="0.15">
      <c r="A9" s="13"/>
      <c r="B9" s="193"/>
      <c r="C9" s="193"/>
      <c r="D9" s="191" t="s">
        <v>245</v>
      </c>
      <c r="E9" s="191" t="s">
        <v>246</v>
      </c>
      <c r="F9" s="16" t="s">
        <v>239</v>
      </c>
      <c r="G9" s="17" t="s">
        <v>1074</v>
      </c>
      <c r="H9" s="17" t="s">
        <v>1074</v>
      </c>
      <c r="I9" s="126">
        <v>0</v>
      </c>
      <c r="J9" s="126">
        <v>9.4870000000000006E-3</v>
      </c>
      <c r="K9" s="126">
        <v>0</v>
      </c>
      <c r="L9" s="193"/>
      <c r="M9" s="193"/>
      <c r="N9" s="193"/>
      <c r="O9" s="193"/>
      <c r="P9" s="193"/>
      <c r="Q9" s="193"/>
      <c r="R9" s="193"/>
      <c r="S9" s="193"/>
      <c r="T9" s="193"/>
      <c r="U9" s="193"/>
      <c r="V9" s="13"/>
    </row>
    <row r="10" spans="1:22" ht="37.5" customHeight="1" x14ac:dyDescent="0.15">
      <c r="A10" s="13"/>
      <c r="B10" s="193"/>
      <c r="C10" s="193"/>
      <c r="D10" s="193"/>
      <c r="E10" s="193"/>
      <c r="F10" s="16" t="s">
        <v>243</v>
      </c>
      <c r="G10" s="17" t="s">
        <v>1074</v>
      </c>
      <c r="H10" s="17" t="s">
        <v>1074</v>
      </c>
      <c r="I10" s="126">
        <v>0</v>
      </c>
      <c r="J10" s="126">
        <v>0.60243800000000003</v>
      </c>
      <c r="K10" s="126">
        <v>6.6410999999999998E-2</v>
      </c>
      <c r="L10" s="193"/>
      <c r="M10" s="193"/>
      <c r="N10" s="193"/>
      <c r="O10" s="193"/>
      <c r="P10" s="193"/>
      <c r="Q10" s="193"/>
      <c r="R10" s="193"/>
      <c r="S10" s="193"/>
      <c r="T10" s="193"/>
      <c r="U10" s="193"/>
      <c r="V10" s="13"/>
    </row>
    <row r="11" spans="1:22" ht="27" customHeight="1" x14ac:dyDescent="0.15">
      <c r="A11" s="13"/>
      <c r="B11" s="193"/>
      <c r="C11" s="193"/>
      <c r="D11" s="193"/>
      <c r="E11" s="193"/>
      <c r="F11" s="16" t="s">
        <v>244</v>
      </c>
      <c r="G11" s="17" t="s">
        <v>1074</v>
      </c>
      <c r="H11" s="17" t="s">
        <v>1074</v>
      </c>
      <c r="I11" s="126">
        <v>3.16873</v>
      </c>
      <c r="J11" s="126">
        <v>1.2855179999999999</v>
      </c>
      <c r="K11" s="126">
        <v>1.5606469999999999</v>
      </c>
      <c r="L11" s="193"/>
      <c r="M11" s="193"/>
      <c r="N11" s="193"/>
      <c r="O11" s="193"/>
      <c r="P11" s="193"/>
      <c r="Q11" s="193"/>
      <c r="R11" s="193"/>
      <c r="S11" s="193"/>
      <c r="T11" s="193"/>
      <c r="U11" s="193"/>
      <c r="V11" s="13"/>
    </row>
    <row r="12" spans="1:22" ht="42" x14ac:dyDescent="0.15">
      <c r="A12" s="13"/>
      <c r="B12" s="193"/>
      <c r="C12" s="193"/>
      <c r="D12" s="193"/>
      <c r="E12" s="191" t="s">
        <v>1076</v>
      </c>
      <c r="F12" s="16" t="s">
        <v>239</v>
      </c>
      <c r="G12" s="17" t="s">
        <v>1074</v>
      </c>
      <c r="H12" s="17" t="s">
        <v>1074</v>
      </c>
      <c r="I12" s="126">
        <v>0</v>
      </c>
      <c r="J12" s="126">
        <v>1.8974000000000001E-2</v>
      </c>
      <c r="K12" s="126">
        <v>1.4231000000000001E-2</v>
      </c>
      <c r="L12" s="193"/>
      <c r="M12" s="193"/>
      <c r="N12" s="193"/>
      <c r="O12" s="193"/>
      <c r="P12" s="193"/>
      <c r="Q12" s="193"/>
      <c r="R12" s="193"/>
      <c r="S12" s="193"/>
      <c r="T12" s="193"/>
      <c r="U12" s="193"/>
      <c r="V12" s="13"/>
    </row>
    <row r="13" spans="1:22" ht="28.5" customHeight="1" x14ac:dyDescent="0.15">
      <c r="A13" s="13"/>
      <c r="B13" s="193"/>
      <c r="C13" s="193"/>
      <c r="D13" s="193"/>
      <c r="E13" s="193"/>
      <c r="F13" s="16" t="s">
        <v>243</v>
      </c>
      <c r="G13" s="17" t="s">
        <v>1074</v>
      </c>
      <c r="H13" s="17" t="s">
        <v>1074</v>
      </c>
      <c r="I13" s="126">
        <v>0</v>
      </c>
      <c r="J13" s="126">
        <v>1.456288</v>
      </c>
      <c r="K13" s="126">
        <v>1.176415</v>
      </c>
      <c r="L13" s="193"/>
      <c r="M13" s="193"/>
      <c r="N13" s="193"/>
      <c r="O13" s="193"/>
      <c r="P13" s="193"/>
      <c r="Q13" s="193"/>
      <c r="R13" s="193"/>
      <c r="S13" s="193"/>
      <c r="T13" s="193"/>
      <c r="U13" s="193"/>
      <c r="V13" s="13"/>
    </row>
    <row r="14" spans="1:22" ht="29.25" customHeight="1" x14ac:dyDescent="0.15">
      <c r="A14" s="13"/>
      <c r="B14" s="193"/>
      <c r="C14" s="193"/>
      <c r="D14" s="193"/>
      <c r="E14" s="193"/>
      <c r="F14" s="16" t="s">
        <v>244</v>
      </c>
      <c r="G14" s="17" t="s">
        <v>1074</v>
      </c>
      <c r="H14" s="17" t="s">
        <v>1074</v>
      </c>
      <c r="I14" s="126">
        <v>0</v>
      </c>
      <c r="J14" s="126">
        <v>0.28936000000000001</v>
      </c>
      <c r="K14" s="126">
        <v>0.63564299999999996</v>
      </c>
      <c r="L14" s="193"/>
      <c r="M14" s="193"/>
      <c r="N14" s="193"/>
      <c r="O14" s="193"/>
      <c r="P14" s="193"/>
      <c r="Q14" s="193"/>
      <c r="R14" s="193"/>
      <c r="S14" s="193"/>
      <c r="T14" s="193"/>
      <c r="U14" s="193"/>
      <c r="V14" s="13"/>
    </row>
    <row r="15" spans="1:22" ht="42" x14ac:dyDescent="0.15">
      <c r="A15" s="13"/>
      <c r="B15" s="193"/>
      <c r="C15" s="193"/>
      <c r="D15" s="193"/>
      <c r="E15" s="191" t="s">
        <v>247</v>
      </c>
      <c r="F15" s="16" t="s">
        <v>239</v>
      </c>
      <c r="G15" s="17" t="s">
        <v>1074</v>
      </c>
      <c r="H15" s="17" t="s">
        <v>1074</v>
      </c>
      <c r="I15" s="126">
        <v>0</v>
      </c>
      <c r="J15" s="126">
        <v>9.4870000000000006E-3</v>
      </c>
      <c r="K15" s="126">
        <v>0</v>
      </c>
      <c r="L15" s="193"/>
      <c r="M15" s="193"/>
      <c r="N15" s="193"/>
      <c r="O15" s="193"/>
      <c r="P15" s="193"/>
      <c r="Q15" s="193"/>
      <c r="R15" s="193"/>
      <c r="S15" s="193"/>
      <c r="T15" s="193"/>
      <c r="U15" s="193"/>
      <c r="V15" s="13"/>
    </row>
    <row r="16" spans="1:22" ht="42" x14ac:dyDescent="0.15">
      <c r="A16" s="13"/>
      <c r="B16" s="193"/>
      <c r="C16" s="193"/>
      <c r="D16" s="193"/>
      <c r="E16" s="193"/>
      <c r="F16" s="16" t="s">
        <v>243</v>
      </c>
      <c r="G16" s="17" t="s">
        <v>1074</v>
      </c>
      <c r="H16" s="17" t="s">
        <v>1074</v>
      </c>
      <c r="I16" s="126">
        <v>0</v>
      </c>
      <c r="J16" s="126">
        <v>0.60243800000000003</v>
      </c>
      <c r="K16" s="126">
        <v>6.6410999999999998E-2</v>
      </c>
      <c r="L16" s="193"/>
      <c r="M16" s="193"/>
      <c r="N16" s="193"/>
      <c r="O16" s="193"/>
      <c r="P16" s="193"/>
      <c r="Q16" s="193"/>
      <c r="R16" s="193"/>
      <c r="S16" s="193"/>
      <c r="T16" s="193"/>
      <c r="U16" s="193"/>
      <c r="V16" s="13"/>
    </row>
    <row r="17" spans="1:22" ht="42" x14ac:dyDescent="0.15">
      <c r="A17" s="13"/>
      <c r="B17" s="193"/>
      <c r="C17" s="193"/>
      <c r="D17" s="193"/>
      <c r="E17" s="193"/>
      <c r="F17" s="16" t="s">
        <v>244</v>
      </c>
      <c r="G17" s="17" t="s">
        <v>1074</v>
      </c>
      <c r="H17" s="17" t="s">
        <v>1074</v>
      </c>
      <c r="I17" s="126">
        <v>0</v>
      </c>
      <c r="J17" s="126">
        <v>1.2855179999999999</v>
      </c>
      <c r="K17" s="126">
        <v>1.5606469999999999</v>
      </c>
      <c r="L17" s="193"/>
      <c r="M17" s="193"/>
      <c r="N17" s="193"/>
      <c r="O17" s="193"/>
      <c r="P17" s="193"/>
      <c r="Q17" s="193"/>
      <c r="R17" s="193"/>
      <c r="S17" s="193"/>
      <c r="T17" s="193"/>
      <c r="U17" s="193"/>
      <c r="V17" s="13"/>
    </row>
    <row r="18" spans="1:22" ht="54" customHeight="1" x14ac:dyDescent="0.15">
      <c r="A18" s="13"/>
      <c r="B18" s="18">
        <v>2</v>
      </c>
      <c r="C18" s="206" t="s">
        <v>248</v>
      </c>
      <c r="D18" s="207"/>
      <c r="E18" s="207"/>
      <c r="F18" s="208"/>
      <c r="G18" s="17" t="s">
        <v>1074</v>
      </c>
      <c r="H18" s="17" t="s">
        <v>1074</v>
      </c>
      <c r="I18" s="17" t="s">
        <v>1074</v>
      </c>
      <c r="J18" s="17" t="s">
        <v>1074</v>
      </c>
      <c r="K18" s="16">
        <v>0.02</v>
      </c>
      <c r="L18" s="191" t="s">
        <v>5</v>
      </c>
      <c r="M18" s="193"/>
      <c r="N18" s="193"/>
      <c r="O18" s="193"/>
      <c r="P18" s="193"/>
      <c r="Q18" s="193"/>
      <c r="R18" s="192" t="s">
        <v>249</v>
      </c>
      <c r="S18" s="192"/>
      <c r="T18" s="192"/>
      <c r="U18" s="192"/>
      <c r="V18" s="13"/>
    </row>
    <row r="19" spans="1:22" ht="31.5" customHeight="1" x14ac:dyDescent="0.15">
      <c r="A19" s="13"/>
      <c r="B19" s="204">
        <v>3</v>
      </c>
      <c r="C19" s="191" t="s">
        <v>250</v>
      </c>
      <c r="D19" s="191" t="s">
        <v>251</v>
      </c>
      <c r="E19" s="193"/>
      <c r="F19" s="193"/>
      <c r="G19" s="16">
        <v>144</v>
      </c>
      <c r="H19" s="16">
        <v>144</v>
      </c>
      <c r="I19" s="16">
        <v>144</v>
      </c>
      <c r="J19" s="16">
        <v>144</v>
      </c>
      <c r="K19" s="16">
        <v>144</v>
      </c>
      <c r="L19" s="191" t="s">
        <v>7</v>
      </c>
      <c r="M19" s="191"/>
      <c r="N19" s="191"/>
      <c r="O19" s="191"/>
      <c r="P19" s="191"/>
      <c r="Q19" s="191"/>
      <c r="R19" s="192" t="s">
        <v>252</v>
      </c>
      <c r="S19" s="192"/>
      <c r="T19" s="192"/>
      <c r="U19" s="192"/>
      <c r="V19" s="13"/>
    </row>
    <row r="20" spans="1:22" ht="72.75" customHeight="1" x14ac:dyDescent="0.15">
      <c r="A20" s="13"/>
      <c r="B20" s="205"/>
      <c r="C20" s="193"/>
      <c r="D20" s="191" t="s">
        <v>253</v>
      </c>
      <c r="E20" s="193"/>
      <c r="F20" s="193"/>
      <c r="G20" s="18" t="s">
        <v>254</v>
      </c>
      <c r="H20" s="18" t="s">
        <v>254</v>
      </c>
      <c r="I20" s="18" t="s">
        <v>254</v>
      </c>
      <c r="J20" s="18" t="s">
        <v>254</v>
      </c>
      <c r="K20" s="18" t="s">
        <v>254</v>
      </c>
      <c r="L20" s="193"/>
      <c r="M20" s="193"/>
      <c r="N20" s="193"/>
      <c r="O20" s="193"/>
      <c r="P20" s="193"/>
      <c r="Q20" s="193"/>
      <c r="R20" s="193"/>
      <c r="S20" s="193"/>
      <c r="T20" s="193"/>
      <c r="U20" s="193"/>
      <c r="V20" s="13"/>
    </row>
    <row r="21" spans="1:22" ht="93.75" customHeight="1" x14ac:dyDescent="0.15">
      <c r="A21" s="13"/>
      <c r="B21" s="16">
        <v>4</v>
      </c>
      <c r="C21" s="188" t="s">
        <v>255</v>
      </c>
      <c r="D21" s="189"/>
      <c r="E21" s="189"/>
      <c r="F21" s="190"/>
      <c r="G21" s="19"/>
      <c r="H21" s="19"/>
      <c r="I21" s="19"/>
      <c r="J21" s="19"/>
      <c r="K21" s="125">
        <v>0.97099999999999997</v>
      </c>
      <c r="L21" s="191" t="s">
        <v>9</v>
      </c>
      <c r="M21" s="191"/>
      <c r="N21" s="191"/>
      <c r="O21" s="191"/>
      <c r="P21" s="191"/>
      <c r="Q21" s="191"/>
      <c r="R21" s="192"/>
      <c r="S21" s="192"/>
      <c r="T21" s="192"/>
      <c r="U21" s="192"/>
      <c r="V21" s="13"/>
    </row>
  </sheetData>
  <mergeCells count="29">
    <mergeCell ref="B3:B5"/>
    <mergeCell ref="C3:F5"/>
    <mergeCell ref="G3:K4"/>
    <mergeCell ref="L3:Q5"/>
    <mergeCell ref="B19:B20"/>
    <mergeCell ref="C19:C20"/>
    <mergeCell ref="D19:F19"/>
    <mergeCell ref="C18:F18"/>
    <mergeCell ref="B6:B17"/>
    <mergeCell ref="C6:C17"/>
    <mergeCell ref="D6:D8"/>
    <mergeCell ref="E6:F6"/>
    <mergeCell ref="R3:U5"/>
    <mergeCell ref="R6:U17"/>
    <mergeCell ref="E7:F7"/>
    <mergeCell ref="E8:F8"/>
    <mergeCell ref="D9:D17"/>
    <mergeCell ref="E9:E11"/>
    <mergeCell ref="L6:Q17"/>
    <mergeCell ref="C21:F21"/>
    <mergeCell ref="L21:Q21"/>
    <mergeCell ref="R21:U21"/>
    <mergeCell ref="E12:E14"/>
    <mergeCell ref="E15:E17"/>
    <mergeCell ref="L18:Q18"/>
    <mergeCell ref="R18:U18"/>
    <mergeCell ref="L19:Q20"/>
    <mergeCell ref="R19:U20"/>
    <mergeCell ref="D20:F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DC33-489F-4D66-8882-E6299E3009C7}">
  <sheetPr>
    <tabColor theme="0" tint="-4.9989318521683403E-2"/>
  </sheetPr>
  <dimension ref="A1:L42"/>
  <sheetViews>
    <sheetView showGridLines="0" topLeftCell="A22" zoomScale="70" zoomScaleNormal="70" workbookViewId="0">
      <selection activeCell="C29" sqref="C29"/>
    </sheetView>
  </sheetViews>
  <sheetFormatPr baseColWidth="10" defaultColWidth="9" defaultRowHeight="13" x14ac:dyDescent="0.15"/>
  <cols>
    <col min="1" max="1" width="20.1640625" style="11" customWidth="1"/>
    <col min="2" max="2" width="57" style="11" customWidth="1"/>
    <col min="3" max="3" width="7.5" style="11" customWidth="1"/>
    <col min="4" max="4" width="85" style="11" customWidth="1"/>
    <col min="5" max="9" width="10.6640625" style="11" customWidth="1"/>
    <col min="10" max="10" width="46.33203125" style="11" customWidth="1"/>
    <col min="11" max="11" width="50.6640625" style="11" customWidth="1"/>
    <col min="12" max="16384" width="9" style="11"/>
  </cols>
  <sheetData>
    <row r="1" spans="1:12" customFormat="1" ht="14" x14ac:dyDescent="0.15">
      <c r="A1" s="12" t="s">
        <v>256</v>
      </c>
      <c r="B1" s="11"/>
    </row>
    <row r="2" spans="1:12" s="30" customFormat="1" ht="14" x14ac:dyDescent="0.15">
      <c r="A2" s="12"/>
      <c r="B2" s="11"/>
    </row>
    <row r="3" spans="1:12" customFormat="1" ht="14" x14ac:dyDescent="0.15">
      <c r="A3" s="30"/>
      <c r="B3" s="12"/>
    </row>
    <row r="4" spans="1:12" x14ac:dyDescent="0.15">
      <c r="B4" s="214" t="s">
        <v>257</v>
      </c>
      <c r="C4" s="214" t="s">
        <v>232</v>
      </c>
      <c r="D4" s="214" t="s">
        <v>258</v>
      </c>
      <c r="E4" s="21" t="s">
        <v>234</v>
      </c>
      <c r="F4" s="21"/>
      <c r="G4" s="21"/>
      <c r="H4" s="21"/>
      <c r="I4" s="21"/>
      <c r="J4" s="214" t="s">
        <v>235</v>
      </c>
      <c r="K4" s="214" t="s">
        <v>236</v>
      </c>
    </row>
    <row r="5" spans="1:12" x14ac:dyDescent="0.15">
      <c r="B5" s="214"/>
      <c r="C5" s="214"/>
      <c r="D5" s="214"/>
      <c r="E5" s="22">
        <v>2015</v>
      </c>
      <c r="F5" s="22">
        <v>2016</v>
      </c>
      <c r="G5" s="22">
        <v>2017</v>
      </c>
      <c r="H5" s="22">
        <v>2018</v>
      </c>
      <c r="I5" s="22">
        <v>2019</v>
      </c>
      <c r="J5" s="214"/>
      <c r="K5" s="214"/>
    </row>
    <row r="6" spans="1:12" ht="28" x14ac:dyDescent="0.15">
      <c r="B6" s="209" t="s">
        <v>259</v>
      </c>
      <c r="C6" s="23" t="s">
        <v>260</v>
      </c>
      <c r="D6" s="24" t="s">
        <v>261</v>
      </c>
      <c r="E6" s="109">
        <v>33</v>
      </c>
      <c r="F6" s="109">
        <v>85</v>
      </c>
      <c r="G6" s="109">
        <v>83</v>
      </c>
      <c r="H6" s="109">
        <v>31</v>
      </c>
      <c r="I6" s="109">
        <v>25</v>
      </c>
      <c r="J6" s="18" t="s">
        <v>262</v>
      </c>
      <c r="K6" s="26"/>
      <c r="L6" s="110"/>
    </row>
    <row r="7" spans="1:12" ht="28" x14ac:dyDescent="0.15">
      <c r="B7" s="212"/>
      <c r="C7" s="23" t="s">
        <v>263</v>
      </c>
      <c r="D7" s="24" t="s">
        <v>264</v>
      </c>
      <c r="E7" s="111">
        <f>E6/'Table 10'!C4</f>
        <v>5.3664403020837546E-2</v>
      </c>
      <c r="F7" s="111">
        <f>F6/'Table 10'!D4</f>
        <v>2.8460978259338424E-2</v>
      </c>
      <c r="G7" s="111">
        <f>G6/'Table 10'!E4</f>
        <v>2.5064900880034106E-2</v>
      </c>
      <c r="H7" s="111">
        <f>H6/'Table 10'!F4</f>
        <v>1.3895100409648626E-2</v>
      </c>
      <c r="I7" s="111">
        <f>I6/'Table 10'!G4</f>
        <v>1.8725753940612083E-2</v>
      </c>
      <c r="J7" s="18" t="s">
        <v>265</v>
      </c>
      <c r="K7" s="26"/>
      <c r="L7" s="110"/>
    </row>
    <row r="8" spans="1:12" ht="14" x14ac:dyDescent="0.15">
      <c r="B8" s="212"/>
      <c r="C8" s="23" t="s">
        <v>266</v>
      </c>
      <c r="D8" s="24" t="s">
        <v>15</v>
      </c>
      <c r="E8" s="112">
        <v>7</v>
      </c>
      <c r="F8" s="112">
        <v>17</v>
      </c>
      <c r="G8" s="112">
        <v>4</v>
      </c>
      <c r="H8" s="112">
        <v>3</v>
      </c>
      <c r="I8" s="25">
        <v>3</v>
      </c>
      <c r="J8" s="18" t="s">
        <v>267</v>
      </c>
      <c r="K8" s="26"/>
      <c r="L8" s="110"/>
    </row>
    <row r="9" spans="1:12" ht="14" x14ac:dyDescent="0.15">
      <c r="B9" s="213"/>
      <c r="C9" s="23" t="s">
        <v>268</v>
      </c>
      <c r="D9" s="24" t="s">
        <v>17</v>
      </c>
      <c r="E9" s="113">
        <f>E8/'Table 10'!C4</f>
        <v>1.1383358216541298E-2</v>
      </c>
      <c r="F9" s="113">
        <f>F8/'Table 10'!D4</f>
        <v>5.6921956518676846E-3</v>
      </c>
      <c r="G9" s="113">
        <f>G8/'Table 10'!E4</f>
        <v>1.2079470303630894E-3</v>
      </c>
      <c r="H9" s="113">
        <f>H8/'Table 10'!F4</f>
        <v>1.344687136417609E-3</v>
      </c>
      <c r="I9" s="28">
        <f>I8/'Table 10'!G4</f>
        <v>2.2470904728734498E-3</v>
      </c>
      <c r="J9" s="18" t="s">
        <v>265</v>
      </c>
      <c r="K9" s="26"/>
      <c r="L9" s="110"/>
    </row>
    <row r="10" spans="1:12" ht="42" x14ac:dyDescent="0.15">
      <c r="B10" s="209" t="s">
        <v>269</v>
      </c>
      <c r="C10" s="23" t="s">
        <v>270</v>
      </c>
      <c r="D10" s="24" t="s">
        <v>271</v>
      </c>
      <c r="E10" s="29" t="s">
        <v>240</v>
      </c>
      <c r="F10" s="29" t="s">
        <v>240</v>
      </c>
      <c r="G10" s="29">
        <v>0</v>
      </c>
      <c r="H10" s="112">
        <v>4</v>
      </c>
      <c r="I10" s="112">
        <v>5</v>
      </c>
      <c r="J10" s="18" t="s">
        <v>18</v>
      </c>
      <c r="K10" s="209" t="s">
        <v>242</v>
      </c>
    </row>
    <row r="11" spans="1:12" ht="42" x14ac:dyDescent="0.15">
      <c r="B11" s="212"/>
      <c r="C11" s="23" t="s">
        <v>272</v>
      </c>
      <c r="D11" s="24" t="s">
        <v>273</v>
      </c>
      <c r="E11" s="29" t="s">
        <v>240</v>
      </c>
      <c r="F11" s="29" t="s">
        <v>240</v>
      </c>
      <c r="G11" s="29">
        <v>0</v>
      </c>
      <c r="H11" s="112">
        <v>307</v>
      </c>
      <c r="I11" s="112">
        <v>469</v>
      </c>
      <c r="J11" s="18" t="s">
        <v>20</v>
      </c>
      <c r="K11" s="210"/>
    </row>
    <row r="12" spans="1:12" ht="42" x14ac:dyDescent="0.15">
      <c r="B12" s="213"/>
      <c r="C12" s="23" t="s">
        <v>274</v>
      </c>
      <c r="D12" s="24" t="s">
        <v>275</v>
      </c>
      <c r="E12" s="29" t="s">
        <v>240</v>
      </c>
      <c r="F12" s="29" t="s">
        <v>240</v>
      </c>
      <c r="G12" s="112">
        <v>668</v>
      </c>
      <c r="H12" s="112">
        <v>61</v>
      </c>
      <c r="I12" s="112">
        <v>2135</v>
      </c>
      <c r="J12" s="18" t="s">
        <v>22</v>
      </c>
      <c r="K12" s="211"/>
    </row>
    <row r="13" spans="1:12" ht="14" x14ac:dyDescent="0.15">
      <c r="B13" s="209" t="s">
        <v>276</v>
      </c>
      <c r="C13" s="23" t="s">
        <v>277</v>
      </c>
      <c r="D13" s="24" t="s">
        <v>24</v>
      </c>
      <c r="E13" s="25">
        <v>1467</v>
      </c>
      <c r="F13" s="25">
        <v>2112</v>
      </c>
      <c r="G13" s="25">
        <v>88412</v>
      </c>
      <c r="H13" s="25">
        <v>6725</v>
      </c>
      <c r="I13" s="25">
        <v>782</v>
      </c>
      <c r="J13" s="18" t="s">
        <v>278</v>
      </c>
      <c r="K13" s="26"/>
    </row>
    <row r="14" spans="1:12" ht="28" x14ac:dyDescent="0.15">
      <c r="B14" s="212"/>
      <c r="C14" s="23" t="s">
        <v>279</v>
      </c>
      <c r="D14" s="24" t="s">
        <v>26</v>
      </c>
      <c r="E14" s="28">
        <f>E13/'Table 10'!C4</f>
        <v>2.3856266433808693</v>
      </c>
      <c r="F14" s="28">
        <f>F13/'Table 10'!D4</f>
        <v>0.70717160098497345</v>
      </c>
      <c r="G14" s="28">
        <f>G13/'Table 10'!E4</f>
        <v>26.699253212115366</v>
      </c>
      <c r="H14" s="28">
        <f>H13/'Table 10'!F4</f>
        <v>3.0143403308028067</v>
      </c>
      <c r="I14" s="28">
        <f>I13/'Table 10'!G4</f>
        <v>0.58574158326234593</v>
      </c>
      <c r="J14" s="18" t="s">
        <v>280</v>
      </c>
      <c r="K14" s="26"/>
    </row>
    <row r="15" spans="1:12" ht="14" x14ac:dyDescent="0.15">
      <c r="B15" s="212"/>
      <c r="C15" s="23" t="s">
        <v>281</v>
      </c>
      <c r="D15" s="24" t="s">
        <v>28</v>
      </c>
      <c r="E15" s="25">
        <v>73785</v>
      </c>
      <c r="F15" s="25">
        <v>129310</v>
      </c>
      <c r="G15" s="25">
        <v>155513</v>
      </c>
      <c r="H15" s="25">
        <v>73619</v>
      </c>
      <c r="I15" s="25">
        <v>121869</v>
      </c>
      <c r="J15" s="18" t="s">
        <v>282</v>
      </c>
      <c r="K15" s="26"/>
    </row>
    <row r="16" spans="1:12" ht="28" x14ac:dyDescent="0.15">
      <c r="B16" s="212"/>
      <c r="C16" s="23" t="s">
        <v>283</v>
      </c>
      <c r="D16" s="24" t="s">
        <v>29</v>
      </c>
      <c r="E16" s="27">
        <f>E15/'Table 10'!C4</f>
        <v>119.98872657249994</v>
      </c>
      <c r="F16" s="27">
        <f>F15/'Table 10'!D4</f>
        <v>43.29751880841237</v>
      </c>
      <c r="G16" s="27">
        <f>G15/'Table 10'!E4</f>
        <v>46.962866633213785</v>
      </c>
      <c r="H16" s="27">
        <f>H15/'Table 10'!F4</f>
        <v>32.99817409864265</v>
      </c>
      <c r="I16" s="27">
        <f>I15/'Table 10'!G4</f>
        <v>91.283556279538146</v>
      </c>
      <c r="J16" s="18" t="s">
        <v>284</v>
      </c>
      <c r="K16" s="26"/>
    </row>
    <row r="17" spans="2:11" ht="14" x14ac:dyDescent="0.15">
      <c r="B17" s="213"/>
      <c r="C17" s="23" t="s">
        <v>285</v>
      </c>
      <c r="D17" s="24" t="s">
        <v>30</v>
      </c>
      <c r="E17" s="25">
        <v>0</v>
      </c>
      <c r="F17" s="25">
        <v>0</v>
      </c>
      <c r="G17" s="25">
        <v>0</v>
      </c>
      <c r="H17" s="25">
        <v>0</v>
      </c>
      <c r="I17" s="25">
        <v>0</v>
      </c>
      <c r="J17" s="18" t="s">
        <v>286</v>
      </c>
      <c r="K17" s="26"/>
    </row>
    <row r="18" spans="2:11" ht="14" x14ac:dyDescent="0.15">
      <c r="B18" s="209" t="s">
        <v>287</v>
      </c>
      <c r="C18" s="23" t="s">
        <v>288</v>
      </c>
      <c r="D18" s="24" t="s">
        <v>31</v>
      </c>
      <c r="E18" s="25">
        <v>0</v>
      </c>
      <c r="F18" s="25">
        <v>0</v>
      </c>
      <c r="G18" s="25">
        <v>0</v>
      </c>
      <c r="H18" s="25">
        <v>0</v>
      </c>
      <c r="I18" s="25">
        <v>0</v>
      </c>
      <c r="J18" s="18" t="s">
        <v>289</v>
      </c>
      <c r="K18" s="26" t="s">
        <v>290</v>
      </c>
    </row>
    <row r="19" spans="2:11" ht="14" x14ac:dyDescent="0.15">
      <c r="B19" s="213"/>
      <c r="C19" s="23" t="s">
        <v>291</v>
      </c>
      <c r="D19" s="24" t="s">
        <v>33</v>
      </c>
      <c r="E19" s="25">
        <f>E18/'Table 10'!C4</f>
        <v>0</v>
      </c>
      <c r="F19" s="25">
        <f>F18/'Table 10'!D4</f>
        <v>0</v>
      </c>
      <c r="G19" s="25">
        <f>G18/'Table 10'!E4</f>
        <v>0</v>
      </c>
      <c r="H19" s="25">
        <f>H18/'Table 10'!F4</f>
        <v>0</v>
      </c>
      <c r="I19" s="25">
        <f>I18/'Table 10'!G4</f>
        <v>0</v>
      </c>
      <c r="J19" s="18" t="s">
        <v>292</v>
      </c>
      <c r="K19" s="26" t="s">
        <v>290</v>
      </c>
    </row>
    <row r="20" spans="2:11" ht="14" x14ac:dyDescent="0.15">
      <c r="B20" s="24" t="s">
        <v>293</v>
      </c>
      <c r="C20" s="23" t="s">
        <v>294</v>
      </c>
      <c r="D20" s="24" t="s">
        <v>34</v>
      </c>
      <c r="E20" s="25">
        <v>0</v>
      </c>
      <c r="F20" s="25">
        <v>0</v>
      </c>
      <c r="G20" s="25">
        <v>0</v>
      </c>
      <c r="H20" s="25">
        <v>0</v>
      </c>
      <c r="I20" s="25">
        <v>0</v>
      </c>
      <c r="J20" s="18" t="s">
        <v>289</v>
      </c>
      <c r="K20" s="26"/>
    </row>
    <row r="21" spans="2:11" ht="83.25" customHeight="1" x14ac:dyDescent="0.15">
      <c r="B21" s="209" t="s">
        <v>295</v>
      </c>
      <c r="C21" s="23" t="s">
        <v>296</v>
      </c>
      <c r="D21" s="24" t="s">
        <v>36</v>
      </c>
      <c r="E21" s="25">
        <v>0</v>
      </c>
      <c r="F21" s="25">
        <v>0</v>
      </c>
      <c r="G21" s="25">
        <v>0</v>
      </c>
      <c r="H21" s="25">
        <v>1</v>
      </c>
      <c r="I21" s="25">
        <v>0</v>
      </c>
      <c r="J21" s="18" t="s">
        <v>297</v>
      </c>
      <c r="K21" s="24" t="s">
        <v>298</v>
      </c>
    </row>
    <row r="22" spans="2:11" ht="42" x14ac:dyDescent="0.15">
      <c r="B22" s="213"/>
      <c r="C22" s="23" t="s">
        <v>299</v>
      </c>
      <c r="D22" s="24" t="s">
        <v>37</v>
      </c>
      <c r="E22" s="25">
        <f>E21/'Table 10'!C4</f>
        <v>0</v>
      </c>
      <c r="F22" s="25">
        <f>F21/'Table 10'!D4</f>
        <v>0</v>
      </c>
      <c r="G22" s="25">
        <f>G21/'Table 10'!E4</f>
        <v>0</v>
      </c>
      <c r="H22" s="28">
        <v>4.7436100000000003</v>
      </c>
      <c r="I22" s="25">
        <f>I21/'Table 10'!G4</f>
        <v>0</v>
      </c>
      <c r="J22" s="18" t="s">
        <v>300</v>
      </c>
      <c r="K22" s="24" t="s">
        <v>1112</v>
      </c>
    </row>
    <row r="23" spans="2:11" ht="30" customHeight="1" x14ac:dyDescent="0.15">
      <c r="B23" s="209" t="s">
        <v>301</v>
      </c>
      <c r="C23" s="23" t="s">
        <v>302</v>
      </c>
      <c r="D23" s="24" t="s">
        <v>39</v>
      </c>
      <c r="E23" s="25">
        <v>0</v>
      </c>
      <c r="F23" s="25">
        <v>0</v>
      </c>
      <c r="G23" s="25">
        <v>0</v>
      </c>
      <c r="H23" s="25">
        <v>0</v>
      </c>
      <c r="I23" s="25">
        <v>0</v>
      </c>
      <c r="J23" s="18" t="s">
        <v>303</v>
      </c>
      <c r="K23" s="26" t="s">
        <v>290</v>
      </c>
    </row>
    <row r="24" spans="2:11" ht="28" x14ac:dyDescent="0.15">
      <c r="B24" s="213"/>
      <c r="C24" s="23" t="s">
        <v>304</v>
      </c>
      <c r="D24" s="24" t="s">
        <v>41</v>
      </c>
      <c r="E24" s="25">
        <f>E23/'Table 10'!C4</f>
        <v>0</v>
      </c>
      <c r="F24" s="25">
        <f>F23/'Table 10'!D4</f>
        <v>0</v>
      </c>
      <c r="G24" s="25">
        <f>G23/'Table 10'!E4</f>
        <v>0</v>
      </c>
      <c r="H24" s="25">
        <f>H23/'Table 10'!F4</f>
        <v>0</v>
      </c>
      <c r="I24" s="25">
        <f>I23/'Table 10'!G4</f>
        <v>0</v>
      </c>
      <c r="J24" s="18" t="s">
        <v>305</v>
      </c>
      <c r="K24" s="26" t="s">
        <v>290</v>
      </c>
    </row>
    <row r="25" spans="2:11" ht="30" customHeight="1" x14ac:dyDescent="0.15">
      <c r="B25" s="209" t="s">
        <v>306</v>
      </c>
      <c r="C25" s="23" t="s">
        <v>307</v>
      </c>
      <c r="D25" s="24" t="s">
        <v>43</v>
      </c>
      <c r="E25" s="25">
        <v>0</v>
      </c>
      <c r="F25" s="25">
        <v>0</v>
      </c>
      <c r="G25" s="25">
        <v>0</v>
      </c>
      <c r="H25" s="25">
        <v>0</v>
      </c>
      <c r="I25" s="25">
        <v>0</v>
      </c>
      <c r="J25" s="18" t="s">
        <v>308</v>
      </c>
      <c r="K25" s="26" t="s">
        <v>290</v>
      </c>
    </row>
    <row r="26" spans="2:11" ht="28" x14ac:dyDescent="0.15">
      <c r="B26" s="213"/>
      <c r="C26" s="23" t="s">
        <v>309</v>
      </c>
      <c r="D26" s="24" t="s">
        <v>45</v>
      </c>
      <c r="E26" s="25">
        <f>E25/'Table 10'!C4</f>
        <v>0</v>
      </c>
      <c r="F26" s="25">
        <f>F25/'Table 10'!D4</f>
        <v>0</v>
      </c>
      <c r="G26" s="25">
        <f>G25/'Table 10'!E4</f>
        <v>0</v>
      </c>
      <c r="H26" s="25">
        <f>H25/'Table 10'!F4</f>
        <v>0</v>
      </c>
      <c r="I26" s="25">
        <f>I25/'Table 10'!G4</f>
        <v>0</v>
      </c>
      <c r="J26" s="18" t="s">
        <v>310</v>
      </c>
      <c r="K26" s="26" t="s">
        <v>290</v>
      </c>
    </row>
    <row r="27" spans="2:11" ht="30" customHeight="1" x14ac:dyDescent="0.15">
      <c r="B27" s="209" t="s">
        <v>311</v>
      </c>
      <c r="C27" s="23" t="s">
        <v>312</v>
      </c>
      <c r="D27" s="24" t="s">
        <v>46</v>
      </c>
      <c r="E27" s="25">
        <v>0</v>
      </c>
      <c r="F27" s="25">
        <v>0</v>
      </c>
      <c r="G27" s="25">
        <v>0</v>
      </c>
      <c r="H27" s="25">
        <v>0</v>
      </c>
      <c r="I27" s="25">
        <v>0</v>
      </c>
      <c r="J27" s="18" t="s">
        <v>313</v>
      </c>
      <c r="K27" s="26" t="s">
        <v>290</v>
      </c>
    </row>
    <row r="28" spans="2:11" ht="14" x14ac:dyDescent="0.15">
      <c r="B28" s="213"/>
      <c r="C28" s="23" t="s">
        <v>314</v>
      </c>
      <c r="D28" s="24" t="s">
        <v>48</v>
      </c>
      <c r="E28" s="25">
        <f>E27/'Table 10'!C4</f>
        <v>0</v>
      </c>
      <c r="F28" s="25">
        <f>F27/'Table 10'!D4</f>
        <v>0</v>
      </c>
      <c r="G28" s="25">
        <f>G27/'Table 10'!E4</f>
        <v>0</v>
      </c>
      <c r="H28" s="25">
        <f>H27/'Table 10'!F4</f>
        <v>0</v>
      </c>
      <c r="I28" s="25">
        <f>I27/'Table 10'!G4</f>
        <v>0</v>
      </c>
      <c r="J28" s="18" t="s">
        <v>315</v>
      </c>
      <c r="K28" s="26" t="s">
        <v>290</v>
      </c>
    </row>
    <row r="29" spans="2:11" ht="14" x14ac:dyDescent="0.15">
      <c r="B29" s="209" t="s">
        <v>316</v>
      </c>
      <c r="C29" s="23" t="s">
        <v>317</v>
      </c>
      <c r="D29" s="24" t="s">
        <v>318</v>
      </c>
      <c r="E29" s="25">
        <v>0</v>
      </c>
      <c r="F29" s="25">
        <v>0</v>
      </c>
      <c r="G29" s="25">
        <v>0</v>
      </c>
      <c r="H29" s="25">
        <v>0</v>
      </c>
      <c r="I29" s="25">
        <v>0</v>
      </c>
      <c r="J29" s="18" t="s">
        <v>262</v>
      </c>
      <c r="K29" s="26" t="s">
        <v>319</v>
      </c>
    </row>
    <row r="30" spans="2:11" ht="14" x14ac:dyDescent="0.15">
      <c r="B30" s="212"/>
      <c r="C30" s="23" t="s">
        <v>320</v>
      </c>
      <c r="D30" s="24" t="s">
        <v>51</v>
      </c>
      <c r="E30" s="25">
        <f>E29/'Table 10'!C4</f>
        <v>0</v>
      </c>
      <c r="F30" s="25">
        <f>F29/'Table 10'!D4</f>
        <v>0</v>
      </c>
      <c r="G30" s="25">
        <f>G29/'Table 10'!E4</f>
        <v>0</v>
      </c>
      <c r="H30" s="25">
        <f>H29/'Table 10'!F4</f>
        <v>0</v>
      </c>
      <c r="I30" s="25">
        <f>I29/'Table 10'!G4</f>
        <v>0</v>
      </c>
      <c r="J30" s="18" t="s">
        <v>265</v>
      </c>
      <c r="K30" s="26" t="s">
        <v>319</v>
      </c>
    </row>
    <row r="31" spans="2:11" ht="14" x14ac:dyDescent="0.15">
      <c r="B31" s="212"/>
      <c r="C31" s="23" t="s">
        <v>321</v>
      </c>
      <c r="D31" s="24" t="s">
        <v>53</v>
      </c>
      <c r="E31" s="25">
        <v>0</v>
      </c>
      <c r="F31" s="25">
        <v>0</v>
      </c>
      <c r="G31" s="25">
        <v>0</v>
      </c>
      <c r="H31" s="25">
        <v>0</v>
      </c>
      <c r="I31" s="25">
        <v>0</v>
      </c>
      <c r="J31" s="18" t="s">
        <v>322</v>
      </c>
      <c r="K31" s="26" t="s">
        <v>319</v>
      </c>
    </row>
    <row r="32" spans="2:11" ht="14" x14ac:dyDescent="0.15">
      <c r="B32" s="212"/>
      <c r="C32" s="23" t="s">
        <v>323</v>
      </c>
      <c r="D32" s="24" t="s">
        <v>54</v>
      </c>
      <c r="E32" s="25">
        <v>0</v>
      </c>
      <c r="F32" s="25">
        <v>0</v>
      </c>
      <c r="G32" s="25">
        <v>0</v>
      </c>
      <c r="H32" s="25">
        <v>0</v>
      </c>
      <c r="I32" s="25">
        <v>0</v>
      </c>
      <c r="J32" s="18" t="s">
        <v>324</v>
      </c>
      <c r="K32" s="26" t="s">
        <v>319</v>
      </c>
    </row>
    <row r="33" spans="2:11" ht="14" x14ac:dyDescent="0.15">
      <c r="B33" s="212"/>
      <c r="C33" s="23" t="s">
        <v>325</v>
      </c>
      <c r="D33" s="24" t="s">
        <v>55</v>
      </c>
      <c r="E33" s="25">
        <v>0</v>
      </c>
      <c r="F33" s="25">
        <v>0</v>
      </c>
      <c r="G33" s="25">
        <v>0</v>
      </c>
      <c r="H33" s="25">
        <v>0</v>
      </c>
      <c r="I33" s="25">
        <v>0</v>
      </c>
      <c r="J33" s="18" t="s">
        <v>326</v>
      </c>
      <c r="K33" s="26" t="s">
        <v>319</v>
      </c>
    </row>
    <row r="34" spans="2:11" ht="14" x14ac:dyDescent="0.15">
      <c r="B34" s="212"/>
      <c r="C34" s="23" t="s">
        <v>327</v>
      </c>
      <c r="D34" s="24" t="s">
        <v>56</v>
      </c>
      <c r="E34" s="25">
        <v>0</v>
      </c>
      <c r="F34" s="25">
        <v>0</v>
      </c>
      <c r="G34" s="25">
        <v>0</v>
      </c>
      <c r="H34" s="25">
        <v>0</v>
      </c>
      <c r="I34" s="25">
        <v>0</v>
      </c>
      <c r="J34" s="18" t="s">
        <v>328</v>
      </c>
      <c r="K34" s="26" t="s">
        <v>319</v>
      </c>
    </row>
    <row r="35" spans="2:11" ht="14" x14ac:dyDescent="0.15">
      <c r="B35" s="212"/>
      <c r="C35" s="23" t="s">
        <v>329</v>
      </c>
      <c r="D35" s="24" t="s">
        <v>57</v>
      </c>
      <c r="E35" s="25">
        <f>E31/'Table 10'!C4</f>
        <v>0</v>
      </c>
      <c r="F35" s="25">
        <f>F31/'Table 10'!D4</f>
        <v>0</v>
      </c>
      <c r="G35" s="25">
        <f>G31/'Table 10'!E4</f>
        <v>0</v>
      </c>
      <c r="H35" s="25">
        <f>H31/'Table 10'!F4</f>
        <v>0</v>
      </c>
      <c r="I35" s="25">
        <f>I31/'Table 10'!G4</f>
        <v>0</v>
      </c>
      <c r="J35" s="18" t="s">
        <v>330</v>
      </c>
      <c r="K35" s="26" t="s">
        <v>319</v>
      </c>
    </row>
    <row r="36" spans="2:11" ht="28" x14ac:dyDescent="0.15">
      <c r="B36" s="212"/>
      <c r="C36" s="23" t="s">
        <v>331</v>
      </c>
      <c r="D36" s="24" t="s">
        <v>58</v>
      </c>
      <c r="E36" s="25">
        <f>E32/'Table 10'!C4</f>
        <v>0</v>
      </c>
      <c r="F36" s="25">
        <f>F32/'Table 10'!D4</f>
        <v>0</v>
      </c>
      <c r="G36" s="25">
        <f>G32/'Table 10'!E4</f>
        <v>0</v>
      </c>
      <c r="H36" s="25">
        <f>H32/'Table 10'!F4</f>
        <v>0</v>
      </c>
      <c r="I36" s="25">
        <f>I32/'Table 10'!G4</f>
        <v>0</v>
      </c>
      <c r="J36" s="18" t="s">
        <v>332</v>
      </c>
      <c r="K36" s="26" t="s">
        <v>319</v>
      </c>
    </row>
    <row r="37" spans="2:11" ht="14" x14ac:dyDescent="0.15">
      <c r="B37" s="212"/>
      <c r="C37" s="23" t="s">
        <v>333</v>
      </c>
      <c r="D37" s="24" t="s">
        <v>59</v>
      </c>
      <c r="E37" s="25">
        <f>E33/'Table 10'!C4</f>
        <v>0</v>
      </c>
      <c r="F37" s="25">
        <f>F33/'Table 10'!D4</f>
        <v>0</v>
      </c>
      <c r="G37" s="25">
        <f>G33/'Table 10'!E4</f>
        <v>0</v>
      </c>
      <c r="H37" s="25">
        <f>H33/'Table 10'!F4</f>
        <v>0</v>
      </c>
      <c r="I37" s="25">
        <f>I33/'Table 10'!G4</f>
        <v>0</v>
      </c>
      <c r="J37" s="18" t="s">
        <v>334</v>
      </c>
      <c r="K37" s="26" t="s">
        <v>319</v>
      </c>
    </row>
    <row r="38" spans="2:11" ht="14" x14ac:dyDescent="0.15">
      <c r="B38" s="212"/>
      <c r="C38" s="23" t="s">
        <v>335</v>
      </c>
      <c r="D38" s="24" t="s">
        <v>60</v>
      </c>
      <c r="E38" s="25">
        <f>E34/'Table 10'!C4</f>
        <v>0</v>
      </c>
      <c r="F38" s="25">
        <f>F34/'Table 10'!D4</f>
        <v>0</v>
      </c>
      <c r="G38" s="25">
        <f>G34/'Table 10'!E4</f>
        <v>0</v>
      </c>
      <c r="H38" s="25">
        <f>H34/'Table 10'!F4</f>
        <v>0</v>
      </c>
      <c r="I38" s="25">
        <f>I34/'Table 10'!G4</f>
        <v>0</v>
      </c>
      <c r="J38" s="18" t="s">
        <v>336</v>
      </c>
      <c r="K38" s="26" t="s">
        <v>319</v>
      </c>
    </row>
    <row r="39" spans="2:11" ht="17.25" customHeight="1" x14ac:dyDescent="0.15">
      <c r="B39" s="212"/>
      <c r="C39" s="23" t="s">
        <v>337</v>
      </c>
      <c r="D39" s="24" t="s">
        <v>61</v>
      </c>
      <c r="E39" s="25">
        <v>0</v>
      </c>
      <c r="F39" s="25">
        <v>0</v>
      </c>
      <c r="G39" s="25">
        <v>0</v>
      </c>
      <c r="H39" s="25">
        <v>0</v>
      </c>
      <c r="I39" s="25">
        <v>0</v>
      </c>
      <c r="J39" s="18" t="s">
        <v>338</v>
      </c>
      <c r="K39" s="26" t="s">
        <v>319</v>
      </c>
    </row>
    <row r="40" spans="2:11" ht="14" x14ac:dyDescent="0.15">
      <c r="B40" s="213"/>
      <c r="C40" s="23" t="s">
        <v>339</v>
      </c>
      <c r="D40" s="24" t="s">
        <v>216</v>
      </c>
      <c r="E40" s="25">
        <f>E39/'Table 10'!C4</f>
        <v>0</v>
      </c>
      <c r="F40" s="25">
        <f>F39/'Table 10'!D4</f>
        <v>0</v>
      </c>
      <c r="G40" s="25">
        <f>G39/'Table 10'!E4</f>
        <v>0</v>
      </c>
      <c r="H40" s="25">
        <f>H39/'Table 10'!F4</f>
        <v>0</v>
      </c>
      <c r="I40" s="25">
        <f>I39/'Table 10'!G4</f>
        <v>0</v>
      </c>
      <c r="J40" s="18" t="s">
        <v>340</v>
      </c>
      <c r="K40" s="26" t="s">
        <v>319</v>
      </c>
    </row>
    <row r="41" spans="2:11" ht="43.5" customHeight="1" x14ac:dyDescent="0.15">
      <c r="B41" s="209" t="s">
        <v>341</v>
      </c>
      <c r="C41" s="23" t="s">
        <v>342</v>
      </c>
      <c r="D41" s="24" t="s">
        <v>62</v>
      </c>
      <c r="E41" s="25">
        <v>0</v>
      </c>
      <c r="F41" s="25">
        <v>0</v>
      </c>
      <c r="G41" s="25">
        <v>0</v>
      </c>
      <c r="H41" s="25">
        <v>0</v>
      </c>
      <c r="I41" s="25">
        <v>0</v>
      </c>
      <c r="J41" s="18" t="s">
        <v>343</v>
      </c>
      <c r="K41" s="26" t="s">
        <v>344</v>
      </c>
    </row>
    <row r="42" spans="2:11" ht="42" x14ac:dyDescent="0.15">
      <c r="B42" s="213"/>
      <c r="C42" s="23" t="s">
        <v>345</v>
      </c>
      <c r="D42" s="24" t="s">
        <v>63</v>
      </c>
      <c r="E42" s="25">
        <f>E41/'Table 10'!C4</f>
        <v>0</v>
      </c>
      <c r="F42" s="25">
        <f>F41/'Table 10'!D4</f>
        <v>0</v>
      </c>
      <c r="G42" s="25">
        <f>G41/'Table 10'!E4</f>
        <v>0</v>
      </c>
      <c r="H42" s="25">
        <f>H41/'Table 10'!F4</f>
        <v>0</v>
      </c>
      <c r="I42" s="25">
        <f>I41/'Table 10'!G4</f>
        <v>0</v>
      </c>
      <c r="J42" s="18" t="s">
        <v>346</v>
      </c>
      <c r="K42" s="26" t="s">
        <v>344</v>
      </c>
    </row>
  </sheetData>
  <mergeCells count="16">
    <mergeCell ref="B4:B5"/>
    <mergeCell ref="C4:C5"/>
    <mergeCell ref="D4:D5"/>
    <mergeCell ref="J4:J5"/>
    <mergeCell ref="K4:K5"/>
    <mergeCell ref="K10:K12"/>
    <mergeCell ref="B13:B17"/>
    <mergeCell ref="B18:B19"/>
    <mergeCell ref="B6:B9"/>
    <mergeCell ref="B41:B42"/>
    <mergeCell ref="B10:B12"/>
    <mergeCell ref="B21:B22"/>
    <mergeCell ref="B23:B24"/>
    <mergeCell ref="B25:B26"/>
    <mergeCell ref="B27:B28"/>
    <mergeCell ref="B29:B4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65893-3BB3-4702-A507-C706A1BDD37A}">
  <sheetPr>
    <tabColor theme="0" tint="-4.9989318521683403E-2"/>
  </sheetPr>
  <dimension ref="A1:L58"/>
  <sheetViews>
    <sheetView showGridLines="0" topLeftCell="A52" zoomScale="80" zoomScaleNormal="80" workbookViewId="0">
      <selection activeCell="K7" sqref="K7"/>
    </sheetView>
  </sheetViews>
  <sheetFormatPr baseColWidth="10" defaultColWidth="9" defaultRowHeight="13" x14ac:dyDescent="0.15"/>
  <cols>
    <col min="1" max="1" width="9" style="11"/>
    <col min="2" max="2" width="13" style="11" customWidth="1"/>
    <col min="3" max="3" width="56" style="11" customWidth="1"/>
    <col min="4" max="8" width="10.6640625" style="11" customWidth="1"/>
    <col min="9" max="9" width="27.5" style="11" customWidth="1"/>
    <col min="10" max="10" width="81.1640625" style="11" customWidth="1"/>
    <col min="11" max="11" width="44.83203125" style="11" customWidth="1"/>
    <col min="12" max="16384" width="9" style="11"/>
  </cols>
  <sheetData>
    <row r="1" spans="1:12" customFormat="1" ht="15.75" customHeight="1" x14ac:dyDescent="0.15">
      <c r="A1" s="219" t="s">
        <v>347</v>
      </c>
      <c r="B1" s="220"/>
      <c r="C1" s="220"/>
    </row>
    <row r="2" spans="1:12" s="30" customFormat="1" ht="15.75" customHeight="1" x14ac:dyDescent="0.15">
      <c r="A2" s="31"/>
    </row>
    <row r="3" spans="1:12" s="30" customFormat="1" ht="82.5" customHeight="1" x14ac:dyDescent="0.15">
      <c r="A3" s="31"/>
      <c r="C3" s="122"/>
      <c r="D3" s="122"/>
      <c r="E3" s="122"/>
      <c r="F3" s="122"/>
      <c r="I3" s="122"/>
      <c r="J3" s="122"/>
      <c r="K3" s="122"/>
      <c r="L3" s="122"/>
    </row>
    <row r="4" spans="1:12" customFormat="1" ht="14.25" customHeight="1" x14ac:dyDescent="0.15">
      <c r="A4" s="31"/>
    </row>
    <row r="5" spans="1:12" ht="14.25" customHeight="1" x14ac:dyDescent="0.15">
      <c r="B5" s="218" t="s">
        <v>348</v>
      </c>
      <c r="C5" s="218" t="s">
        <v>349</v>
      </c>
      <c r="D5" s="32" t="s">
        <v>350</v>
      </c>
      <c r="E5" s="32"/>
      <c r="F5" s="32"/>
      <c r="G5" s="32"/>
      <c r="H5" s="32"/>
      <c r="I5" s="218" t="s">
        <v>351</v>
      </c>
      <c r="J5" s="218" t="s">
        <v>352</v>
      </c>
      <c r="K5" s="218" t="s">
        <v>353</v>
      </c>
    </row>
    <row r="6" spans="1:12" x14ac:dyDescent="0.15">
      <c r="B6" s="218"/>
      <c r="C6" s="215"/>
      <c r="D6" s="33">
        <v>2015</v>
      </c>
      <c r="E6" s="33">
        <v>2016</v>
      </c>
      <c r="F6" s="33">
        <v>2017</v>
      </c>
      <c r="G6" s="33">
        <v>2018</v>
      </c>
      <c r="H6" s="33">
        <v>2019</v>
      </c>
      <c r="I6" s="218"/>
      <c r="J6" s="218"/>
      <c r="K6" s="218"/>
    </row>
    <row r="7" spans="1:12" ht="26" x14ac:dyDescent="0.15">
      <c r="B7" s="34" t="s">
        <v>354</v>
      </c>
      <c r="C7" s="35" t="s">
        <v>355</v>
      </c>
      <c r="D7" s="114">
        <v>0</v>
      </c>
      <c r="E7" s="114">
        <v>0</v>
      </c>
      <c r="F7" s="114">
        <v>0</v>
      </c>
      <c r="G7" s="114">
        <v>0</v>
      </c>
      <c r="H7" s="34">
        <v>0</v>
      </c>
      <c r="I7" s="34" t="s">
        <v>357</v>
      </c>
      <c r="J7" s="34" t="s">
        <v>358</v>
      </c>
      <c r="K7" s="114" t="s">
        <v>1072</v>
      </c>
    </row>
    <row r="8" spans="1:12" x14ac:dyDescent="0.15">
      <c r="B8" s="216" t="s">
        <v>360</v>
      </c>
      <c r="C8" s="35" t="s">
        <v>361</v>
      </c>
      <c r="D8" s="114">
        <v>6</v>
      </c>
      <c r="E8" s="114">
        <v>39</v>
      </c>
      <c r="F8" s="114">
        <v>17</v>
      </c>
      <c r="G8" s="114">
        <v>9</v>
      </c>
      <c r="H8" s="115">
        <v>5</v>
      </c>
      <c r="I8" s="34" t="s">
        <v>362</v>
      </c>
      <c r="J8" s="34" t="s">
        <v>363</v>
      </c>
      <c r="K8" s="215" t="s">
        <v>359</v>
      </c>
    </row>
    <row r="9" spans="1:12" x14ac:dyDescent="0.15">
      <c r="B9" s="216"/>
      <c r="C9" s="35" t="s">
        <v>364</v>
      </c>
      <c r="D9" s="114">
        <v>7</v>
      </c>
      <c r="E9" s="114">
        <v>17</v>
      </c>
      <c r="F9" s="114">
        <v>4</v>
      </c>
      <c r="G9" s="114">
        <v>3</v>
      </c>
      <c r="H9" s="115">
        <v>1</v>
      </c>
      <c r="I9" s="34" t="s">
        <v>365</v>
      </c>
      <c r="J9" s="34" t="s">
        <v>363</v>
      </c>
      <c r="K9" s="217"/>
    </row>
    <row r="10" spans="1:12" x14ac:dyDescent="0.15">
      <c r="B10" s="216"/>
      <c r="C10" s="35" t="s">
        <v>366</v>
      </c>
      <c r="D10" s="114">
        <v>22</v>
      </c>
      <c r="E10" s="114">
        <v>18</v>
      </c>
      <c r="F10" s="114">
        <v>29</v>
      </c>
      <c r="G10" s="114">
        <v>11</v>
      </c>
      <c r="H10" s="115">
        <v>4</v>
      </c>
      <c r="I10" s="34" t="s">
        <v>365</v>
      </c>
      <c r="J10" s="34" t="s">
        <v>363</v>
      </c>
      <c r="K10" s="217"/>
    </row>
    <row r="11" spans="1:12" ht="39" x14ac:dyDescent="0.15">
      <c r="B11" s="216"/>
      <c r="C11" s="35" t="s">
        <v>367</v>
      </c>
      <c r="D11" s="121" t="s">
        <v>1079</v>
      </c>
      <c r="E11" s="121" t="s">
        <v>1079</v>
      </c>
      <c r="F11" s="36" t="s">
        <v>1079</v>
      </c>
      <c r="G11" s="114">
        <v>924</v>
      </c>
      <c r="H11" s="115">
        <v>1588</v>
      </c>
      <c r="I11" s="34" t="s">
        <v>368</v>
      </c>
      <c r="J11" s="34" t="s">
        <v>369</v>
      </c>
      <c r="K11" s="217"/>
    </row>
    <row r="12" spans="1:12" ht="39" x14ac:dyDescent="0.15">
      <c r="B12" s="216"/>
      <c r="C12" s="35" t="s">
        <v>370</v>
      </c>
      <c r="D12" s="121" t="s">
        <v>1079</v>
      </c>
      <c r="E12" s="121" t="s">
        <v>1079</v>
      </c>
      <c r="F12" s="121" t="s">
        <v>1079</v>
      </c>
      <c r="G12" s="114">
        <v>655</v>
      </c>
      <c r="H12" s="114">
        <v>393</v>
      </c>
      <c r="I12" s="34" t="s">
        <v>371</v>
      </c>
      <c r="J12" s="34" t="s">
        <v>369</v>
      </c>
      <c r="K12" s="217"/>
    </row>
    <row r="13" spans="1:12" ht="39" x14ac:dyDescent="0.15">
      <c r="B13" s="216"/>
      <c r="C13" s="35" t="s">
        <v>372</v>
      </c>
      <c r="D13" s="121" t="s">
        <v>1079</v>
      </c>
      <c r="E13" s="121" t="s">
        <v>1079</v>
      </c>
      <c r="F13" s="121" t="s">
        <v>1079</v>
      </c>
      <c r="G13" s="114">
        <v>210</v>
      </c>
      <c r="H13" s="115">
        <v>305</v>
      </c>
      <c r="I13" s="34" t="s">
        <v>368</v>
      </c>
      <c r="J13" s="34" t="s">
        <v>369</v>
      </c>
      <c r="K13" s="217"/>
    </row>
    <row r="14" spans="1:12" ht="39" x14ac:dyDescent="0.15">
      <c r="B14" s="216"/>
      <c r="C14" s="35" t="s">
        <v>373</v>
      </c>
      <c r="D14" s="121" t="s">
        <v>1079</v>
      </c>
      <c r="E14" s="121" t="s">
        <v>1079</v>
      </c>
      <c r="F14" s="121" t="s">
        <v>1079</v>
      </c>
      <c r="G14" s="114">
        <v>40</v>
      </c>
      <c r="H14" s="115">
        <v>66</v>
      </c>
      <c r="I14" s="34" t="s">
        <v>374</v>
      </c>
      <c r="J14" s="34" t="s">
        <v>369</v>
      </c>
      <c r="K14" s="217"/>
    </row>
    <row r="15" spans="1:12" ht="39" x14ac:dyDescent="0.15">
      <c r="B15" s="216"/>
      <c r="C15" s="35" t="s">
        <v>375</v>
      </c>
      <c r="D15" s="121" t="s">
        <v>1079</v>
      </c>
      <c r="E15" s="121" t="s">
        <v>1079</v>
      </c>
      <c r="F15" s="121" t="s">
        <v>1079</v>
      </c>
      <c r="G15" s="114">
        <v>230</v>
      </c>
      <c r="H15" s="115">
        <v>199</v>
      </c>
      <c r="I15" s="34" t="s">
        <v>376</v>
      </c>
      <c r="J15" s="34" t="s">
        <v>369</v>
      </c>
      <c r="K15" s="217"/>
    </row>
    <row r="16" spans="1:12" ht="52" x14ac:dyDescent="0.15">
      <c r="B16" s="216"/>
      <c r="C16" s="131" t="s">
        <v>377</v>
      </c>
      <c r="D16" s="132" t="s">
        <v>356</v>
      </c>
      <c r="E16" s="132" t="s">
        <v>356</v>
      </c>
      <c r="F16" s="132" t="s">
        <v>356</v>
      </c>
      <c r="G16" s="132" t="s">
        <v>356</v>
      </c>
      <c r="H16" s="133">
        <v>9</v>
      </c>
      <c r="I16" s="133" t="s">
        <v>368</v>
      </c>
      <c r="J16" s="133" t="s">
        <v>369</v>
      </c>
      <c r="K16" s="217"/>
    </row>
    <row r="17" spans="2:11" ht="52" x14ac:dyDescent="0.15">
      <c r="B17" s="216"/>
      <c r="C17" s="35" t="s">
        <v>1113</v>
      </c>
      <c r="D17" s="36" t="s">
        <v>356</v>
      </c>
      <c r="E17" s="36" t="s">
        <v>356</v>
      </c>
      <c r="F17" s="36" t="s">
        <v>356</v>
      </c>
      <c r="G17" s="36" t="s">
        <v>356</v>
      </c>
      <c r="H17" s="115">
        <v>0.52</v>
      </c>
      <c r="I17" s="34" t="s">
        <v>378</v>
      </c>
      <c r="J17" s="34" t="s">
        <v>369</v>
      </c>
      <c r="K17" s="217"/>
    </row>
    <row r="18" spans="2:11" ht="52" x14ac:dyDescent="0.15">
      <c r="B18" s="216"/>
      <c r="C18" s="35" t="s">
        <v>379</v>
      </c>
      <c r="D18" s="36" t="s">
        <v>356</v>
      </c>
      <c r="E18" s="36" t="s">
        <v>356</v>
      </c>
      <c r="F18" s="36" t="s">
        <v>356</v>
      </c>
      <c r="G18" s="36" t="s">
        <v>356</v>
      </c>
      <c r="H18" s="34">
        <v>285</v>
      </c>
      <c r="I18" s="34" t="s">
        <v>380</v>
      </c>
      <c r="J18" s="34" t="s">
        <v>369</v>
      </c>
      <c r="K18" s="217"/>
    </row>
    <row r="19" spans="2:11" ht="39" x14ac:dyDescent="0.15">
      <c r="B19" s="216"/>
      <c r="C19" s="35" t="s">
        <v>381</v>
      </c>
      <c r="D19" s="121" t="s">
        <v>1079</v>
      </c>
      <c r="E19" s="121" t="s">
        <v>1079</v>
      </c>
      <c r="F19" s="121" t="s">
        <v>1079</v>
      </c>
      <c r="G19" s="114">
        <v>9</v>
      </c>
      <c r="H19" s="34">
        <v>8</v>
      </c>
      <c r="I19" s="34" t="s">
        <v>380</v>
      </c>
      <c r="J19" s="34" t="s">
        <v>369</v>
      </c>
      <c r="K19" s="217"/>
    </row>
    <row r="20" spans="2:11" ht="52" x14ac:dyDescent="0.15">
      <c r="B20" s="215" t="s">
        <v>382</v>
      </c>
      <c r="C20" s="35" t="s">
        <v>383</v>
      </c>
      <c r="D20" s="36" t="s">
        <v>356</v>
      </c>
      <c r="E20" s="36" t="s">
        <v>356</v>
      </c>
      <c r="F20" s="36" t="s">
        <v>356</v>
      </c>
      <c r="G20" s="36" t="s">
        <v>356</v>
      </c>
      <c r="H20" s="134">
        <v>1885</v>
      </c>
      <c r="I20" s="34" t="s">
        <v>380</v>
      </c>
      <c r="J20" s="34" t="s">
        <v>384</v>
      </c>
      <c r="K20" s="215" t="s">
        <v>359</v>
      </c>
    </row>
    <row r="21" spans="2:11" ht="39" x14ac:dyDescent="0.15">
      <c r="B21" s="216"/>
      <c r="C21" s="35" t="s">
        <v>385</v>
      </c>
      <c r="D21" s="121" t="s">
        <v>1079</v>
      </c>
      <c r="E21" s="121" t="s">
        <v>1079</v>
      </c>
      <c r="F21" s="121" t="s">
        <v>1079</v>
      </c>
      <c r="G21" s="136">
        <v>0.97</v>
      </c>
      <c r="H21" s="135">
        <v>0.95899999999999996</v>
      </c>
      <c r="I21" s="34" t="s">
        <v>386</v>
      </c>
      <c r="J21" s="34" t="s">
        <v>384</v>
      </c>
      <c r="K21" s="217"/>
    </row>
    <row r="22" spans="2:11" ht="39" x14ac:dyDescent="0.15">
      <c r="B22" s="216"/>
      <c r="C22" s="35" t="s">
        <v>387</v>
      </c>
      <c r="D22" s="121" t="s">
        <v>1079</v>
      </c>
      <c r="E22" s="121" t="s">
        <v>1079</v>
      </c>
      <c r="F22" s="121" t="s">
        <v>1079</v>
      </c>
      <c r="G22" s="136">
        <v>0.03</v>
      </c>
      <c r="H22" s="135">
        <v>0.03</v>
      </c>
      <c r="I22" s="34" t="s">
        <v>386</v>
      </c>
      <c r="J22" s="34" t="s">
        <v>384</v>
      </c>
      <c r="K22" s="217"/>
    </row>
    <row r="23" spans="2:11" ht="39" x14ac:dyDescent="0.15">
      <c r="B23" s="216"/>
      <c r="C23" s="35" t="s">
        <v>388</v>
      </c>
      <c r="D23" s="121" t="s">
        <v>1079</v>
      </c>
      <c r="E23" s="121" t="s">
        <v>1079</v>
      </c>
      <c r="F23" s="121" t="s">
        <v>1079</v>
      </c>
      <c r="G23" s="136">
        <v>0</v>
      </c>
      <c r="H23" s="135">
        <v>1.0999999999999999E-2</v>
      </c>
      <c r="I23" s="34" t="s">
        <v>386</v>
      </c>
      <c r="J23" s="34" t="s">
        <v>384</v>
      </c>
      <c r="K23" s="217"/>
    </row>
    <row r="24" spans="2:11" ht="39" x14ac:dyDescent="0.15">
      <c r="B24" s="216"/>
      <c r="C24" s="35" t="s">
        <v>389</v>
      </c>
      <c r="D24" s="121" t="s">
        <v>1079</v>
      </c>
      <c r="E24" s="121" t="s">
        <v>1079</v>
      </c>
      <c r="F24" s="121" t="s">
        <v>1079</v>
      </c>
      <c r="G24" s="136">
        <v>0.77300000000000002</v>
      </c>
      <c r="H24" s="135">
        <v>0.77200000000000002</v>
      </c>
      <c r="I24" s="34" t="s">
        <v>390</v>
      </c>
      <c r="J24" s="34" t="s">
        <v>384</v>
      </c>
      <c r="K24" s="217"/>
    </row>
    <row r="25" spans="2:11" ht="39" x14ac:dyDescent="0.15">
      <c r="B25" s="216"/>
      <c r="C25" s="35" t="s">
        <v>391</v>
      </c>
      <c r="D25" s="121" t="s">
        <v>1079</v>
      </c>
      <c r="E25" s="121" t="s">
        <v>1079</v>
      </c>
      <c r="F25" s="121" t="s">
        <v>1079</v>
      </c>
      <c r="G25" s="136">
        <v>0.22700000000000001</v>
      </c>
      <c r="H25" s="135">
        <v>0.22700000000000001</v>
      </c>
      <c r="I25" s="34" t="s">
        <v>390</v>
      </c>
      <c r="J25" s="34" t="s">
        <v>384</v>
      </c>
      <c r="K25" s="217"/>
    </row>
    <row r="26" spans="2:11" ht="39" x14ac:dyDescent="0.15">
      <c r="B26" s="216"/>
      <c r="C26" s="35" t="s">
        <v>392</v>
      </c>
      <c r="D26" s="121" t="s">
        <v>1079</v>
      </c>
      <c r="E26" s="121" t="s">
        <v>1079</v>
      </c>
      <c r="F26" s="121" t="s">
        <v>1079</v>
      </c>
      <c r="G26" s="135">
        <v>0</v>
      </c>
      <c r="H26" s="135">
        <v>1E-3</v>
      </c>
      <c r="I26" s="34" t="s">
        <v>390</v>
      </c>
      <c r="J26" s="34" t="s">
        <v>384</v>
      </c>
      <c r="K26" s="217"/>
    </row>
    <row r="27" spans="2:11" ht="39" x14ac:dyDescent="0.15">
      <c r="B27" s="216"/>
      <c r="C27" s="35" t="s">
        <v>393</v>
      </c>
      <c r="D27" s="121" t="s">
        <v>1079</v>
      </c>
      <c r="E27" s="121" t="s">
        <v>1079</v>
      </c>
      <c r="F27" s="121" t="s">
        <v>1079</v>
      </c>
      <c r="G27" s="114">
        <v>977</v>
      </c>
      <c r="H27" s="115">
        <v>776</v>
      </c>
      <c r="I27" s="34" t="s">
        <v>376</v>
      </c>
      <c r="J27" s="34" t="s">
        <v>384</v>
      </c>
      <c r="K27" s="217"/>
    </row>
    <row r="28" spans="2:11" ht="52" x14ac:dyDescent="0.15">
      <c r="B28" s="215" t="s">
        <v>394</v>
      </c>
      <c r="C28" s="35" t="s">
        <v>395</v>
      </c>
      <c r="D28" s="36" t="s">
        <v>356</v>
      </c>
      <c r="E28" s="36" t="s">
        <v>356</v>
      </c>
      <c r="F28" s="36" t="s">
        <v>356</v>
      </c>
      <c r="G28" s="121" t="s">
        <v>356</v>
      </c>
      <c r="H28" s="137">
        <v>37</v>
      </c>
      <c r="I28" s="34" t="s">
        <v>396</v>
      </c>
      <c r="J28" s="34" t="s">
        <v>397</v>
      </c>
      <c r="K28" s="215" t="s">
        <v>359</v>
      </c>
    </row>
    <row r="29" spans="2:11" ht="52" x14ac:dyDescent="0.15">
      <c r="B29" s="216"/>
      <c r="C29" s="35" t="s">
        <v>398</v>
      </c>
      <c r="D29" s="36" t="s">
        <v>356</v>
      </c>
      <c r="E29" s="36" t="s">
        <v>356</v>
      </c>
      <c r="F29" s="36" t="s">
        <v>356</v>
      </c>
      <c r="G29" s="121" t="s">
        <v>356</v>
      </c>
      <c r="H29" s="137">
        <v>0</v>
      </c>
      <c r="I29" s="34" t="s">
        <v>396</v>
      </c>
      <c r="J29" s="34" t="s">
        <v>369</v>
      </c>
      <c r="K29" s="217"/>
    </row>
    <row r="30" spans="2:11" ht="52" x14ac:dyDescent="0.15">
      <c r="B30" s="216"/>
      <c r="C30" s="35" t="s">
        <v>399</v>
      </c>
      <c r="D30" s="36" t="s">
        <v>356</v>
      </c>
      <c r="E30" s="36" t="s">
        <v>356</v>
      </c>
      <c r="F30" s="36" t="s">
        <v>356</v>
      </c>
      <c r="G30" s="185">
        <v>5526</v>
      </c>
      <c r="H30" s="134">
        <v>6671</v>
      </c>
      <c r="I30" s="34" t="s">
        <v>400</v>
      </c>
      <c r="J30" s="34" t="s">
        <v>369</v>
      </c>
      <c r="K30" s="217"/>
    </row>
    <row r="31" spans="2:11" ht="52" x14ac:dyDescent="0.15">
      <c r="B31" s="216"/>
      <c r="C31" s="35" t="s">
        <v>401</v>
      </c>
      <c r="D31" s="36" t="s">
        <v>356</v>
      </c>
      <c r="E31" s="36" t="s">
        <v>356</v>
      </c>
      <c r="F31" s="36" t="s">
        <v>356</v>
      </c>
      <c r="G31" s="186">
        <v>80</v>
      </c>
      <c r="H31" s="115">
        <v>123</v>
      </c>
      <c r="I31" s="34" t="s">
        <v>400</v>
      </c>
      <c r="J31" s="34" t="s">
        <v>369</v>
      </c>
      <c r="K31" s="217"/>
    </row>
    <row r="32" spans="2:11" ht="52" x14ac:dyDescent="0.15">
      <c r="B32" s="216"/>
      <c r="C32" s="35" t="s">
        <v>402</v>
      </c>
      <c r="D32" s="36" t="s">
        <v>356</v>
      </c>
      <c r="E32" s="36" t="s">
        <v>356</v>
      </c>
      <c r="F32" s="36" t="s">
        <v>356</v>
      </c>
      <c r="G32" s="187">
        <v>0.28999999999999998</v>
      </c>
      <c r="H32" s="135">
        <v>0.48</v>
      </c>
      <c r="I32" s="34" t="s">
        <v>403</v>
      </c>
      <c r="J32" s="34" t="s">
        <v>369</v>
      </c>
      <c r="K32" s="217"/>
    </row>
    <row r="33" spans="2:11" ht="39" x14ac:dyDescent="0.15">
      <c r="B33" s="216"/>
      <c r="C33" s="35" t="s">
        <v>404</v>
      </c>
      <c r="D33" s="121" t="s">
        <v>1080</v>
      </c>
      <c r="E33" s="36" t="s">
        <v>1080</v>
      </c>
      <c r="F33" s="114">
        <v>0</v>
      </c>
      <c r="G33" s="114">
        <v>4</v>
      </c>
      <c r="H33" s="115">
        <v>5</v>
      </c>
      <c r="I33" s="34" t="s">
        <v>405</v>
      </c>
      <c r="J33" s="34" t="s">
        <v>369</v>
      </c>
      <c r="K33" s="217"/>
    </row>
    <row r="34" spans="2:11" ht="39" x14ac:dyDescent="0.15">
      <c r="B34" s="216"/>
      <c r="C34" s="35" t="s">
        <v>406</v>
      </c>
      <c r="D34" s="121" t="s">
        <v>1080</v>
      </c>
      <c r="E34" s="121" t="s">
        <v>1080</v>
      </c>
      <c r="F34" s="114">
        <v>0</v>
      </c>
      <c r="G34" s="114">
        <v>0</v>
      </c>
      <c r="H34" s="34">
        <v>0</v>
      </c>
      <c r="I34" s="34" t="s">
        <v>405</v>
      </c>
      <c r="J34" s="34" t="s">
        <v>369</v>
      </c>
      <c r="K34" s="217"/>
    </row>
    <row r="35" spans="2:11" ht="39" x14ac:dyDescent="0.15">
      <c r="B35" s="216"/>
      <c r="C35" s="35" t="s">
        <v>407</v>
      </c>
      <c r="D35" s="121" t="s">
        <v>1080</v>
      </c>
      <c r="E35" s="121" t="s">
        <v>1080</v>
      </c>
      <c r="F35" s="115">
        <v>0</v>
      </c>
      <c r="G35" s="115">
        <v>307</v>
      </c>
      <c r="H35" s="115">
        <v>469</v>
      </c>
      <c r="I35" s="34" t="s">
        <v>405</v>
      </c>
      <c r="J35" s="34" t="s">
        <v>369</v>
      </c>
      <c r="K35" s="217"/>
    </row>
    <row r="36" spans="2:11" ht="39" x14ac:dyDescent="0.15">
      <c r="B36" s="216"/>
      <c r="C36" s="35" t="s">
        <v>408</v>
      </c>
      <c r="D36" s="121" t="s">
        <v>1080</v>
      </c>
      <c r="E36" s="121" t="s">
        <v>1080</v>
      </c>
      <c r="F36" s="114">
        <v>0</v>
      </c>
      <c r="G36" s="114">
        <v>0</v>
      </c>
      <c r="H36" s="34">
        <v>0</v>
      </c>
      <c r="I36" s="34" t="s">
        <v>405</v>
      </c>
      <c r="J36" s="34" t="s">
        <v>369</v>
      </c>
      <c r="K36" s="217"/>
    </row>
    <row r="37" spans="2:11" ht="39" x14ac:dyDescent="0.15">
      <c r="B37" s="216"/>
      <c r="C37" s="35" t="s">
        <v>409</v>
      </c>
      <c r="D37" s="121" t="s">
        <v>1080</v>
      </c>
      <c r="E37" s="121" t="s">
        <v>1080</v>
      </c>
      <c r="F37" s="115">
        <v>668</v>
      </c>
      <c r="G37" s="115">
        <v>61</v>
      </c>
      <c r="H37" s="115">
        <v>2135</v>
      </c>
      <c r="I37" s="34" t="s">
        <v>410</v>
      </c>
      <c r="J37" s="34" t="s">
        <v>369</v>
      </c>
      <c r="K37" s="217"/>
    </row>
    <row r="38" spans="2:11" ht="39" x14ac:dyDescent="0.15">
      <c r="B38" s="216"/>
      <c r="C38" s="35" t="s">
        <v>411</v>
      </c>
      <c r="D38" s="121" t="s">
        <v>1080</v>
      </c>
      <c r="E38" s="121" t="s">
        <v>1080</v>
      </c>
      <c r="F38" s="114">
        <v>0</v>
      </c>
      <c r="G38" s="114">
        <v>0</v>
      </c>
      <c r="H38" s="34">
        <v>0</v>
      </c>
      <c r="I38" s="34" t="s">
        <v>410</v>
      </c>
      <c r="J38" s="34" t="s">
        <v>369</v>
      </c>
      <c r="K38" s="217"/>
    </row>
    <row r="39" spans="2:11" x14ac:dyDescent="0.15">
      <c r="B39" s="216"/>
      <c r="C39" s="35" t="s">
        <v>412</v>
      </c>
      <c r="D39" s="114">
        <v>211</v>
      </c>
      <c r="E39" s="114">
        <v>211</v>
      </c>
      <c r="F39" s="114">
        <v>211</v>
      </c>
      <c r="G39" s="114">
        <v>211</v>
      </c>
      <c r="H39" s="114">
        <v>422</v>
      </c>
      <c r="I39" s="34" t="s">
        <v>413</v>
      </c>
      <c r="J39" s="34" t="s">
        <v>369</v>
      </c>
      <c r="K39" s="217"/>
    </row>
    <row r="40" spans="2:11" x14ac:dyDescent="0.15">
      <c r="B40" s="216"/>
      <c r="C40" s="35" t="s">
        <v>414</v>
      </c>
      <c r="D40" s="115">
        <v>7.3</v>
      </c>
      <c r="E40" s="115">
        <v>1.2</v>
      </c>
      <c r="F40" s="115">
        <v>42.6</v>
      </c>
      <c r="G40" s="115">
        <v>56.8</v>
      </c>
      <c r="H40" s="115">
        <v>28.14</v>
      </c>
      <c r="I40" s="34" t="s">
        <v>413</v>
      </c>
      <c r="J40" s="34" t="s">
        <v>369</v>
      </c>
      <c r="K40" s="217"/>
    </row>
    <row r="41" spans="2:11" x14ac:dyDescent="0.15">
      <c r="B41" s="216"/>
      <c r="C41" s="35" t="s">
        <v>415</v>
      </c>
      <c r="D41" s="115">
        <v>994</v>
      </c>
      <c r="E41" s="115">
        <v>927</v>
      </c>
      <c r="F41" s="115">
        <v>1013</v>
      </c>
      <c r="G41" s="115">
        <v>155</v>
      </c>
      <c r="H41" s="115">
        <v>48</v>
      </c>
      <c r="I41" s="34" t="s">
        <v>416</v>
      </c>
      <c r="J41" s="34" t="s">
        <v>369</v>
      </c>
      <c r="K41" s="217"/>
    </row>
    <row r="42" spans="2:11" x14ac:dyDescent="0.15">
      <c r="B42" s="216"/>
      <c r="C42" s="35" t="s">
        <v>417</v>
      </c>
      <c r="D42" s="114">
        <v>8</v>
      </c>
      <c r="E42" s="114">
        <v>7</v>
      </c>
      <c r="F42" s="114">
        <v>4</v>
      </c>
      <c r="G42" s="114">
        <v>4</v>
      </c>
      <c r="H42" s="114">
        <v>3</v>
      </c>
      <c r="I42" s="34" t="s">
        <v>416</v>
      </c>
      <c r="J42" s="34" t="s">
        <v>369</v>
      </c>
      <c r="K42" s="217"/>
    </row>
    <row r="43" spans="2:11" ht="52" x14ac:dyDescent="0.15">
      <c r="B43" s="216"/>
      <c r="C43" s="35" t="s">
        <v>418</v>
      </c>
      <c r="D43" s="36" t="s">
        <v>356</v>
      </c>
      <c r="E43" s="36" t="s">
        <v>356</v>
      </c>
      <c r="F43" s="36" t="s">
        <v>356</v>
      </c>
      <c r="G43" s="36" t="s">
        <v>356</v>
      </c>
      <c r="H43" s="115">
        <v>211</v>
      </c>
      <c r="I43" s="34" t="s">
        <v>413</v>
      </c>
      <c r="J43" s="34" t="s">
        <v>369</v>
      </c>
      <c r="K43" s="217"/>
    </row>
    <row r="44" spans="2:11" ht="52" x14ac:dyDescent="0.15">
      <c r="B44" s="216"/>
      <c r="C44" s="35" t="s">
        <v>1077</v>
      </c>
      <c r="D44" s="36" t="s">
        <v>356</v>
      </c>
      <c r="E44" s="36" t="s">
        <v>356</v>
      </c>
      <c r="F44" s="36" t="s">
        <v>356</v>
      </c>
      <c r="G44" s="36" t="s">
        <v>356</v>
      </c>
      <c r="H44" s="115">
        <v>94</v>
      </c>
      <c r="I44" s="34" t="s">
        <v>419</v>
      </c>
      <c r="J44" s="34" t="s">
        <v>369</v>
      </c>
      <c r="K44" s="217"/>
    </row>
    <row r="45" spans="2:11" ht="52" x14ac:dyDescent="0.15">
      <c r="B45" s="216"/>
      <c r="C45" s="35" t="s">
        <v>420</v>
      </c>
      <c r="D45" s="36" t="s">
        <v>356</v>
      </c>
      <c r="E45" s="36" t="s">
        <v>356</v>
      </c>
      <c r="F45" s="36" t="s">
        <v>356</v>
      </c>
      <c r="G45" s="36" t="s">
        <v>356</v>
      </c>
      <c r="H45" s="34">
        <v>120</v>
      </c>
      <c r="I45" s="34" t="s">
        <v>413</v>
      </c>
      <c r="J45" s="34" t="s">
        <v>421</v>
      </c>
      <c r="K45" s="217"/>
    </row>
    <row r="46" spans="2:11" ht="52" x14ac:dyDescent="0.15">
      <c r="B46" s="216"/>
      <c r="C46" s="35" t="s">
        <v>422</v>
      </c>
      <c r="D46" s="36" t="s">
        <v>356</v>
      </c>
      <c r="E46" s="36" t="s">
        <v>356</v>
      </c>
      <c r="F46" s="36" t="s">
        <v>356</v>
      </c>
      <c r="G46" s="36" t="s">
        <v>356</v>
      </c>
      <c r="H46" s="34">
        <v>10</v>
      </c>
      <c r="I46" s="34" t="s">
        <v>423</v>
      </c>
      <c r="J46" s="34" t="s">
        <v>424</v>
      </c>
      <c r="K46" s="217"/>
    </row>
    <row r="47" spans="2:11" ht="31.5" customHeight="1" x14ac:dyDescent="0.15">
      <c r="B47" s="215" t="s">
        <v>425</v>
      </c>
      <c r="C47" s="35" t="s">
        <v>426</v>
      </c>
      <c r="D47" s="36" t="s">
        <v>356</v>
      </c>
      <c r="E47" s="36" t="s">
        <v>356</v>
      </c>
      <c r="F47" s="36" t="s">
        <v>356</v>
      </c>
      <c r="G47" s="36" t="s">
        <v>356</v>
      </c>
      <c r="H47" s="34">
        <v>0</v>
      </c>
      <c r="I47" s="34" t="s">
        <v>427</v>
      </c>
      <c r="J47" s="34" t="s">
        <v>428</v>
      </c>
      <c r="K47" s="215" t="s">
        <v>359</v>
      </c>
    </row>
    <row r="48" spans="2:11" ht="52" x14ac:dyDescent="0.15">
      <c r="B48" s="216"/>
      <c r="C48" s="35" t="s">
        <v>429</v>
      </c>
      <c r="D48" s="36" t="s">
        <v>356</v>
      </c>
      <c r="E48" s="36" t="s">
        <v>356</v>
      </c>
      <c r="F48" s="36" t="s">
        <v>356</v>
      </c>
      <c r="G48" s="36" t="s">
        <v>356</v>
      </c>
      <c r="H48" s="34">
        <v>0</v>
      </c>
      <c r="I48" s="36" t="s">
        <v>430</v>
      </c>
      <c r="J48" s="34" t="s">
        <v>431</v>
      </c>
      <c r="K48" s="217"/>
    </row>
    <row r="49" spans="2:11" ht="52" x14ac:dyDescent="0.15">
      <c r="B49" s="36" t="s">
        <v>432</v>
      </c>
      <c r="C49" s="35" t="s">
        <v>433</v>
      </c>
      <c r="D49" s="36" t="s">
        <v>356</v>
      </c>
      <c r="E49" s="36" t="s">
        <v>356</v>
      </c>
      <c r="F49" s="36" t="s">
        <v>356</v>
      </c>
      <c r="G49" s="36" t="s">
        <v>356</v>
      </c>
      <c r="H49" s="34">
        <v>150</v>
      </c>
      <c r="I49" s="34" t="s">
        <v>434</v>
      </c>
      <c r="J49" s="36" t="s">
        <v>431</v>
      </c>
      <c r="K49" s="36" t="s">
        <v>359</v>
      </c>
    </row>
    <row r="50" spans="2:11" ht="52" x14ac:dyDescent="0.15">
      <c r="B50" s="215" t="s">
        <v>435</v>
      </c>
      <c r="C50" s="35" t="s">
        <v>436</v>
      </c>
      <c r="D50" s="36" t="s">
        <v>356</v>
      </c>
      <c r="E50" s="36" t="s">
        <v>356</v>
      </c>
      <c r="F50" s="36" t="s">
        <v>356</v>
      </c>
      <c r="G50" s="36" t="s">
        <v>356</v>
      </c>
      <c r="H50" s="34">
        <v>0</v>
      </c>
      <c r="I50" s="34" t="s">
        <v>437</v>
      </c>
      <c r="J50" s="34" t="s">
        <v>431</v>
      </c>
      <c r="K50" s="215" t="s">
        <v>359</v>
      </c>
    </row>
    <row r="51" spans="2:11" ht="52" x14ac:dyDescent="0.15">
      <c r="B51" s="216"/>
      <c r="C51" s="35" t="s">
        <v>438</v>
      </c>
      <c r="D51" s="36" t="s">
        <v>356</v>
      </c>
      <c r="E51" s="36" t="s">
        <v>356</v>
      </c>
      <c r="F51" s="36" t="s">
        <v>356</v>
      </c>
      <c r="G51" s="36" t="s">
        <v>356</v>
      </c>
      <c r="H51" s="115">
        <v>41</v>
      </c>
      <c r="I51" s="34" t="s">
        <v>439</v>
      </c>
      <c r="J51" s="34" t="s">
        <v>431</v>
      </c>
      <c r="K51" s="217"/>
    </row>
    <row r="52" spans="2:11" ht="52" x14ac:dyDescent="0.15">
      <c r="B52" s="216"/>
      <c r="C52" s="35" t="s">
        <v>440</v>
      </c>
      <c r="D52" s="36" t="s">
        <v>356</v>
      </c>
      <c r="E52" s="36" t="s">
        <v>356</v>
      </c>
      <c r="F52" s="36" t="s">
        <v>356</v>
      </c>
      <c r="G52" s="36" t="s">
        <v>356</v>
      </c>
      <c r="H52" s="34">
        <v>77.8</v>
      </c>
      <c r="I52" s="34" t="s">
        <v>439</v>
      </c>
      <c r="J52" s="34" t="s">
        <v>431</v>
      </c>
      <c r="K52" s="217"/>
    </row>
    <row r="53" spans="2:11" ht="52" x14ac:dyDescent="0.15">
      <c r="B53" s="216"/>
      <c r="C53" s="35" t="s">
        <v>441</v>
      </c>
      <c r="D53" s="36" t="s">
        <v>356</v>
      </c>
      <c r="E53" s="36" t="s">
        <v>356</v>
      </c>
      <c r="F53" s="36" t="s">
        <v>356</v>
      </c>
      <c r="G53" s="36" t="s">
        <v>356</v>
      </c>
      <c r="H53" s="34">
        <v>53</v>
      </c>
      <c r="I53" s="34" t="s">
        <v>439</v>
      </c>
      <c r="J53" s="34" t="s">
        <v>431</v>
      </c>
      <c r="K53" s="217"/>
    </row>
    <row r="54" spans="2:11" ht="52" x14ac:dyDescent="0.15">
      <c r="B54" s="216"/>
      <c r="C54" s="35" t="s">
        <v>442</v>
      </c>
      <c r="D54" s="36" t="s">
        <v>356</v>
      </c>
      <c r="E54" s="36" t="s">
        <v>356</v>
      </c>
      <c r="F54" s="36" t="s">
        <v>356</v>
      </c>
      <c r="G54" s="36" t="s">
        <v>356</v>
      </c>
      <c r="H54" s="34">
        <v>77.8</v>
      </c>
      <c r="I54" s="34" t="s">
        <v>439</v>
      </c>
      <c r="J54" s="34" t="s">
        <v>431</v>
      </c>
      <c r="K54" s="217"/>
    </row>
    <row r="55" spans="2:11" ht="52" x14ac:dyDescent="0.15">
      <c r="B55" s="216"/>
      <c r="C55" s="35" t="s">
        <v>443</v>
      </c>
      <c r="D55" s="36" t="s">
        <v>356</v>
      </c>
      <c r="E55" s="36" t="s">
        <v>356</v>
      </c>
      <c r="F55" s="36" t="s">
        <v>356</v>
      </c>
      <c r="G55" s="36" t="s">
        <v>356</v>
      </c>
      <c r="H55" s="34">
        <v>0</v>
      </c>
      <c r="I55" s="34" t="s">
        <v>434</v>
      </c>
      <c r="J55" s="34" t="s">
        <v>431</v>
      </c>
      <c r="K55" s="217"/>
    </row>
    <row r="56" spans="2:11" ht="52" x14ac:dyDescent="0.15">
      <c r="B56" s="216"/>
      <c r="C56" s="35" t="s">
        <v>444</v>
      </c>
      <c r="D56" s="36" t="s">
        <v>356</v>
      </c>
      <c r="E56" s="36" t="s">
        <v>356</v>
      </c>
      <c r="F56" s="36" t="s">
        <v>356</v>
      </c>
      <c r="G56" s="36" t="s">
        <v>356</v>
      </c>
      <c r="H56" s="115">
        <v>5</v>
      </c>
      <c r="I56" s="34" t="s">
        <v>434</v>
      </c>
      <c r="J56" s="34" t="s">
        <v>431</v>
      </c>
      <c r="K56" s="217"/>
    </row>
    <row r="57" spans="2:11" ht="52" x14ac:dyDescent="0.15">
      <c r="B57" s="216"/>
      <c r="C57" s="35" t="s">
        <v>445</v>
      </c>
      <c r="D57" s="36" t="s">
        <v>356</v>
      </c>
      <c r="E57" s="36" t="s">
        <v>356</v>
      </c>
      <c r="F57" s="36" t="s">
        <v>356</v>
      </c>
      <c r="G57" s="36" t="s">
        <v>356</v>
      </c>
      <c r="H57" s="34">
        <v>1</v>
      </c>
      <c r="I57" s="34" t="s">
        <v>434</v>
      </c>
      <c r="J57" s="34" t="s">
        <v>431</v>
      </c>
      <c r="K57" s="217"/>
    </row>
    <row r="58" spans="2:11" ht="52" x14ac:dyDescent="0.15">
      <c r="B58" s="216"/>
      <c r="C58" s="35" t="s">
        <v>446</v>
      </c>
      <c r="D58" s="36" t="s">
        <v>356</v>
      </c>
      <c r="E58" s="36" t="s">
        <v>356</v>
      </c>
      <c r="F58" s="36" t="s">
        <v>356</v>
      </c>
      <c r="G58" s="36" t="s">
        <v>356</v>
      </c>
      <c r="H58" s="115">
        <v>5</v>
      </c>
      <c r="I58" s="34" t="s">
        <v>434</v>
      </c>
      <c r="J58" s="34" t="s">
        <v>431</v>
      </c>
      <c r="K58" s="217"/>
    </row>
  </sheetData>
  <mergeCells count="16">
    <mergeCell ref="K5:K6"/>
    <mergeCell ref="A1:C1"/>
    <mergeCell ref="B5:B6"/>
    <mergeCell ref="C5:C6"/>
    <mergeCell ref="I5:I6"/>
    <mergeCell ref="J5:J6"/>
    <mergeCell ref="B47:B48"/>
    <mergeCell ref="K47:K48"/>
    <mergeCell ref="B50:B58"/>
    <mergeCell ref="K50:K58"/>
    <mergeCell ref="B8:B19"/>
    <mergeCell ref="K8:K19"/>
    <mergeCell ref="B20:B27"/>
    <mergeCell ref="K20:K27"/>
    <mergeCell ref="B28:B46"/>
    <mergeCell ref="K28:K4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8AC0E-C5C7-4F36-BF80-789023C8DB14}">
  <sheetPr>
    <tabColor theme="0" tint="-4.9989318521683403E-2"/>
  </sheetPr>
  <dimension ref="A1:H58"/>
  <sheetViews>
    <sheetView showGridLines="0" topLeftCell="A52" zoomScale="85" zoomScaleNormal="85" workbookViewId="0">
      <selection activeCell="D19" sqref="D19"/>
    </sheetView>
  </sheetViews>
  <sheetFormatPr baseColWidth="10" defaultColWidth="9" defaultRowHeight="13" x14ac:dyDescent="0.15"/>
  <cols>
    <col min="1" max="1" width="9" style="14"/>
    <col min="2" max="4" width="25.6640625" style="14" customWidth="1"/>
    <col min="5" max="5" width="25" style="14" customWidth="1"/>
    <col min="6" max="6" width="25.6640625" style="14" customWidth="1"/>
    <col min="7" max="7" width="72.6640625" style="14" customWidth="1"/>
    <col min="8" max="8" width="28.6640625" style="14" customWidth="1"/>
    <col min="9" max="16384" width="9" style="14"/>
  </cols>
  <sheetData>
    <row r="1" spans="1:8" s="13" customFormat="1" ht="14" x14ac:dyDescent="0.15">
      <c r="A1" s="12" t="s">
        <v>447</v>
      </c>
      <c r="B1"/>
      <c r="C1"/>
      <c r="D1"/>
      <c r="E1"/>
      <c r="F1"/>
      <c r="G1"/>
      <c r="H1"/>
    </row>
    <row r="2" spans="1:8" s="13" customFormat="1" ht="14" x14ac:dyDescent="0.15">
      <c r="A2" s="12"/>
      <c r="B2" s="30"/>
      <c r="C2" s="30"/>
      <c r="D2" s="30"/>
      <c r="E2" s="30"/>
      <c r="F2" s="30"/>
      <c r="G2" s="30"/>
      <c r="H2" s="30"/>
    </row>
    <row r="3" spans="1:8" s="13" customFormat="1" ht="97.5" customHeight="1" x14ac:dyDescent="0.15">
      <c r="A3" s="12"/>
      <c r="B3" s="122"/>
      <c r="C3" s="122"/>
      <c r="D3" s="122"/>
      <c r="E3" s="122"/>
      <c r="F3" s="30"/>
      <c r="G3" s="122"/>
      <c r="H3" s="30"/>
    </row>
    <row r="4" spans="1:8" customFormat="1" ht="15" customHeight="1" x14ac:dyDescent="0.15">
      <c r="B4" s="12"/>
    </row>
    <row r="5" spans="1:8" x14ac:dyDescent="0.15">
      <c r="A5" s="11"/>
      <c r="B5" s="222" t="s">
        <v>348</v>
      </c>
      <c r="C5" s="222" t="s">
        <v>349</v>
      </c>
      <c r="D5" s="222" t="s">
        <v>448</v>
      </c>
      <c r="E5" s="214" t="s">
        <v>449</v>
      </c>
      <c r="F5" s="214" t="s">
        <v>351</v>
      </c>
      <c r="G5" s="214" t="s">
        <v>352</v>
      </c>
      <c r="H5" s="214" t="s">
        <v>353</v>
      </c>
    </row>
    <row r="6" spans="1:8" ht="12.75" customHeight="1" x14ac:dyDescent="0.15">
      <c r="A6" s="11"/>
      <c r="B6" s="222"/>
      <c r="C6" s="193"/>
      <c r="D6" s="193"/>
      <c r="E6" s="221"/>
      <c r="F6" s="221"/>
      <c r="G6" s="221"/>
      <c r="H6" s="221"/>
    </row>
    <row r="7" spans="1:8" ht="98.25" customHeight="1" x14ac:dyDescent="0.15">
      <c r="A7" s="11"/>
      <c r="B7" s="23" t="s">
        <v>354</v>
      </c>
      <c r="C7" s="24" t="s">
        <v>355</v>
      </c>
      <c r="D7" s="18">
        <v>0</v>
      </c>
      <c r="E7" s="23">
        <v>0</v>
      </c>
      <c r="F7" s="23" t="s">
        <v>357</v>
      </c>
      <c r="G7" s="18" t="s">
        <v>358</v>
      </c>
      <c r="H7" s="18" t="s">
        <v>359</v>
      </c>
    </row>
    <row r="8" spans="1:8" ht="25.5" customHeight="1" x14ac:dyDescent="0.15">
      <c r="A8" s="11"/>
      <c r="B8" s="221" t="s">
        <v>360</v>
      </c>
      <c r="C8" s="24" t="s">
        <v>361</v>
      </c>
      <c r="D8" s="18" t="s">
        <v>450</v>
      </c>
      <c r="E8" s="138">
        <v>5</v>
      </c>
      <c r="F8" s="23" t="s">
        <v>362</v>
      </c>
      <c r="G8" s="18" t="s">
        <v>363</v>
      </c>
      <c r="H8" s="193" t="s">
        <v>359</v>
      </c>
    </row>
    <row r="9" spans="1:8" ht="12.75" customHeight="1" x14ac:dyDescent="0.15">
      <c r="A9" s="11"/>
      <c r="B9" s="221"/>
      <c r="C9" s="24" t="s">
        <v>364</v>
      </c>
      <c r="D9" s="18" t="s">
        <v>451</v>
      </c>
      <c r="E9" s="138">
        <v>1</v>
      </c>
      <c r="F9" s="23" t="s">
        <v>365</v>
      </c>
      <c r="G9" s="18" t="s">
        <v>363</v>
      </c>
      <c r="H9" s="193"/>
    </row>
    <row r="10" spans="1:8" ht="28" x14ac:dyDescent="0.15">
      <c r="A10" s="11"/>
      <c r="B10" s="221"/>
      <c r="C10" s="24" t="s">
        <v>366</v>
      </c>
      <c r="D10" s="18" t="s">
        <v>450</v>
      </c>
      <c r="E10" s="138">
        <v>4</v>
      </c>
      <c r="F10" s="23" t="s">
        <v>365</v>
      </c>
      <c r="G10" s="18" t="s">
        <v>363</v>
      </c>
      <c r="H10" s="193"/>
    </row>
    <row r="11" spans="1:8" ht="12.75" customHeight="1" x14ac:dyDescent="0.15">
      <c r="A11" s="11"/>
      <c r="B11" s="221"/>
      <c r="C11" s="24" t="s">
        <v>367</v>
      </c>
      <c r="D11" s="18">
        <v>500</v>
      </c>
      <c r="E11" s="138">
        <v>1588</v>
      </c>
      <c r="F11" s="23" t="s">
        <v>368</v>
      </c>
      <c r="G11" s="18" t="s">
        <v>369</v>
      </c>
      <c r="H11" s="193"/>
    </row>
    <row r="12" spans="1:8" ht="56" x14ac:dyDescent="0.15">
      <c r="A12" s="11"/>
      <c r="B12" s="221"/>
      <c r="C12" s="24" t="s">
        <v>370</v>
      </c>
      <c r="D12" s="18" t="s">
        <v>452</v>
      </c>
      <c r="E12" s="138">
        <v>393</v>
      </c>
      <c r="F12" s="23" t="s">
        <v>368</v>
      </c>
      <c r="G12" s="18" t="s">
        <v>369</v>
      </c>
      <c r="H12" s="193"/>
    </row>
    <row r="13" spans="1:8" ht="28" x14ac:dyDescent="0.15">
      <c r="A13" s="11"/>
      <c r="B13" s="221"/>
      <c r="C13" s="24" t="s">
        <v>372</v>
      </c>
      <c r="D13" s="18" t="s">
        <v>452</v>
      </c>
      <c r="E13" s="138">
        <v>305</v>
      </c>
      <c r="F13" s="23" t="s">
        <v>368</v>
      </c>
      <c r="G13" s="18" t="s">
        <v>369</v>
      </c>
      <c r="H13" s="193"/>
    </row>
    <row r="14" spans="1:8" ht="42" x14ac:dyDescent="0.15">
      <c r="A14" s="11"/>
      <c r="B14" s="221"/>
      <c r="C14" s="24" t="s">
        <v>373</v>
      </c>
      <c r="D14" s="18" t="s">
        <v>452</v>
      </c>
      <c r="E14" s="138">
        <v>66</v>
      </c>
      <c r="F14" s="23" t="s">
        <v>374</v>
      </c>
      <c r="G14" s="18" t="s">
        <v>369</v>
      </c>
      <c r="H14" s="193"/>
    </row>
    <row r="15" spans="1:8" ht="28" x14ac:dyDescent="0.15">
      <c r="A15" s="11"/>
      <c r="B15" s="221"/>
      <c r="C15" s="24" t="s">
        <v>375</v>
      </c>
      <c r="D15" s="18">
        <v>75</v>
      </c>
      <c r="E15" s="138">
        <v>125</v>
      </c>
      <c r="F15" s="23" t="s">
        <v>376</v>
      </c>
      <c r="G15" s="18" t="s">
        <v>369</v>
      </c>
      <c r="H15" s="193"/>
    </row>
    <row r="16" spans="1:8" ht="37.5" customHeight="1" x14ac:dyDescent="0.15">
      <c r="A16" s="11"/>
      <c r="B16" s="221"/>
      <c r="C16" s="24" t="s">
        <v>377</v>
      </c>
      <c r="D16" s="18" t="s">
        <v>452</v>
      </c>
      <c r="E16" s="23">
        <v>9</v>
      </c>
      <c r="F16" s="23" t="s">
        <v>368</v>
      </c>
      <c r="G16" s="18" t="s">
        <v>369</v>
      </c>
      <c r="H16" s="193"/>
    </row>
    <row r="17" spans="1:8" ht="28" x14ac:dyDescent="0.15">
      <c r="A17" s="11"/>
      <c r="B17" s="221"/>
      <c r="C17" s="24" t="s">
        <v>1113</v>
      </c>
      <c r="D17" s="18">
        <v>1</v>
      </c>
      <c r="E17" s="138">
        <v>0.52</v>
      </c>
      <c r="F17" s="23" t="s">
        <v>378</v>
      </c>
      <c r="G17" s="18" t="s">
        <v>369</v>
      </c>
      <c r="H17" s="193"/>
    </row>
    <row r="18" spans="1:8" ht="42" x14ac:dyDescent="0.15">
      <c r="A18" s="11"/>
      <c r="B18" s="221"/>
      <c r="C18" s="24" t="s">
        <v>379</v>
      </c>
      <c r="D18" s="139">
        <v>1163</v>
      </c>
      <c r="E18" s="138">
        <v>285</v>
      </c>
      <c r="F18" s="23" t="s">
        <v>380</v>
      </c>
      <c r="G18" s="37" t="s">
        <v>369</v>
      </c>
      <c r="H18" s="193"/>
    </row>
    <row r="19" spans="1:8" ht="42" x14ac:dyDescent="0.15">
      <c r="A19" s="11"/>
      <c r="B19" s="221"/>
      <c r="C19" s="24" t="s">
        <v>381</v>
      </c>
      <c r="D19" s="140">
        <v>230</v>
      </c>
      <c r="E19" s="138">
        <v>8</v>
      </c>
      <c r="F19" s="23" t="s">
        <v>380</v>
      </c>
      <c r="G19" s="37" t="s">
        <v>369</v>
      </c>
      <c r="H19" s="193"/>
    </row>
    <row r="20" spans="1:8" ht="25.5" customHeight="1" x14ac:dyDescent="0.15">
      <c r="A20" s="11"/>
      <c r="B20" s="193" t="s">
        <v>382</v>
      </c>
      <c r="C20" s="24" t="s">
        <v>383</v>
      </c>
      <c r="D20" s="18" t="s">
        <v>452</v>
      </c>
      <c r="E20" s="138">
        <v>2493</v>
      </c>
      <c r="F20" s="23" t="s">
        <v>380</v>
      </c>
      <c r="G20" s="37" t="s">
        <v>384</v>
      </c>
      <c r="H20" s="193" t="s">
        <v>359</v>
      </c>
    </row>
    <row r="21" spans="1:8" ht="28" x14ac:dyDescent="0.15">
      <c r="A21" s="11"/>
      <c r="B21" s="221"/>
      <c r="C21" s="24" t="s">
        <v>385</v>
      </c>
      <c r="D21" s="18" t="s">
        <v>452</v>
      </c>
      <c r="E21" s="141">
        <v>0.95899999999999996</v>
      </c>
      <c r="F21" s="23" t="s">
        <v>386</v>
      </c>
      <c r="G21" s="37" t="s">
        <v>384</v>
      </c>
      <c r="H21" s="193"/>
    </row>
    <row r="22" spans="1:8" ht="28" x14ac:dyDescent="0.15">
      <c r="A22" s="11"/>
      <c r="B22" s="221"/>
      <c r="C22" s="24" t="s">
        <v>387</v>
      </c>
      <c r="D22" s="18" t="s">
        <v>452</v>
      </c>
      <c r="E22" s="141">
        <v>0.03</v>
      </c>
      <c r="F22" s="23" t="s">
        <v>386</v>
      </c>
      <c r="G22" s="37" t="s">
        <v>384</v>
      </c>
      <c r="H22" s="193"/>
    </row>
    <row r="23" spans="1:8" ht="28" x14ac:dyDescent="0.15">
      <c r="A23" s="11"/>
      <c r="B23" s="221"/>
      <c r="C23" s="24" t="s">
        <v>388</v>
      </c>
      <c r="D23" s="18" t="s">
        <v>452</v>
      </c>
      <c r="E23" s="141">
        <v>1.0999999999999999E-2</v>
      </c>
      <c r="F23" s="23" t="s">
        <v>386</v>
      </c>
      <c r="G23" s="37" t="s">
        <v>384</v>
      </c>
      <c r="H23" s="193"/>
    </row>
    <row r="24" spans="1:8" ht="28" x14ac:dyDescent="0.15">
      <c r="A24" s="11"/>
      <c r="B24" s="221"/>
      <c r="C24" s="24" t="s">
        <v>389</v>
      </c>
      <c r="D24" s="18" t="s">
        <v>452</v>
      </c>
      <c r="E24" s="141">
        <v>0.77200000000000002</v>
      </c>
      <c r="F24" s="23" t="s">
        <v>390</v>
      </c>
      <c r="G24" s="37" t="s">
        <v>384</v>
      </c>
      <c r="H24" s="193"/>
    </row>
    <row r="25" spans="1:8" ht="28" x14ac:dyDescent="0.15">
      <c r="A25" s="11"/>
      <c r="B25" s="221"/>
      <c r="C25" s="24" t="s">
        <v>391</v>
      </c>
      <c r="D25" s="18" t="s">
        <v>452</v>
      </c>
      <c r="E25" s="141">
        <v>2.7E-2</v>
      </c>
      <c r="F25" s="23" t="s">
        <v>390</v>
      </c>
      <c r="G25" s="37" t="s">
        <v>384</v>
      </c>
      <c r="H25" s="193"/>
    </row>
    <row r="26" spans="1:8" ht="28" x14ac:dyDescent="0.15">
      <c r="A26" s="11"/>
      <c r="B26" s="221"/>
      <c r="C26" s="24" t="s">
        <v>392</v>
      </c>
      <c r="D26" s="18" t="s">
        <v>452</v>
      </c>
      <c r="E26" s="141">
        <v>1E-3</v>
      </c>
      <c r="F26" s="23" t="s">
        <v>390</v>
      </c>
      <c r="G26" s="37" t="s">
        <v>384</v>
      </c>
      <c r="H26" s="193"/>
    </row>
    <row r="27" spans="1:8" ht="28" x14ac:dyDescent="0.15">
      <c r="A27" s="11"/>
      <c r="B27" s="221"/>
      <c r="C27" s="24" t="s">
        <v>393</v>
      </c>
      <c r="D27" s="18" t="s">
        <v>452</v>
      </c>
      <c r="E27" s="138">
        <v>776</v>
      </c>
      <c r="F27" s="23" t="s">
        <v>376</v>
      </c>
      <c r="G27" s="37" t="s">
        <v>384</v>
      </c>
      <c r="H27" s="193"/>
    </row>
    <row r="28" spans="1:8" ht="38.25" customHeight="1" x14ac:dyDescent="0.15">
      <c r="A28" s="11"/>
      <c r="B28" s="193" t="s">
        <v>394</v>
      </c>
      <c r="C28" s="24" t="s">
        <v>395</v>
      </c>
      <c r="D28" s="18" t="s">
        <v>452</v>
      </c>
      <c r="E28" s="138">
        <v>37</v>
      </c>
      <c r="F28" s="23" t="s">
        <v>396</v>
      </c>
      <c r="G28" s="37" t="s">
        <v>397</v>
      </c>
      <c r="H28" s="193" t="s">
        <v>359</v>
      </c>
    </row>
    <row r="29" spans="1:8" ht="28" x14ac:dyDescent="0.15">
      <c r="A29" s="11"/>
      <c r="B29" s="221"/>
      <c r="C29" s="24" t="s">
        <v>453</v>
      </c>
      <c r="D29" s="18">
        <v>0</v>
      </c>
      <c r="E29" s="23">
        <v>0</v>
      </c>
      <c r="F29" s="23" t="s">
        <v>396</v>
      </c>
      <c r="G29" s="37" t="s">
        <v>369</v>
      </c>
      <c r="H29" s="193"/>
    </row>
    <row r="30" spans="1:8" ht="29.25" customHeight="1" x14ac:dyDescent="0.15">
      <c r="A30" s="11"/>
      <c r="B30" s="221"/>
      <c r="C30" s="24" t="s">
        <v>399</v>
      </c>
      <c r="D30" s="18" t="s">
        <v>452</v>
      </c>
      <c r="E30" s="138">
        <v>6671</v>
      </c>
      <c r="F30" s="23" t="s">
        <v>400</v>
      </c>
      <c r="G30" s="37" t="s">
        <v>369</v>
      </c>
      <c r="H30" s="193"/>
    </row>
    <row r="31" spans="1:8" ht="34.5" customHeight="1" x14ac:dyDescent="0.15">
      <c r="A31" s="11"/>
      <c r="B31" s="221"/>
      <c r="C31" s="24" t="s">
        <v>401</v>
      </c>
      <c r="D31" s="18" t="s">
        <v>452</v>
      </c>
      <c r="E31" s="138">
        <v>123</v>
      </c>
      <c r="F31" s="23" t="s">
        <v>400</v>
      </c>
      <c r="G31" s="37" t="s">
        <v>369</v>
      </c>
      <c r="H31" s="193"/>
    </row>
    <row r="32" spans="1:8" ht="28" x14ac:dyDescent="0.15">
      <c r="A32" s="11"/>
      <c r="B32" s="221"/>
      <c r="C32" s="24" t="s">
        <v>402</v>
      </c>
      <c r="D32" s="141">
        <v>0.15</v>
      </c>
      <c r="E32" s="141">
        <v>0.48</v>
      </c>
      <c r="F32" s="23" t="s">
        <v>403</v>
      </c>
      <c r="G32" s="37" t="s">
        <v>369</v>
      </c>
      <c r="H32" s="193"/>
    </row>
    <row r="33" spans="1:8" ht="70" x14ac:dyDescent="0.15">
      <c r="A33" s="11"/>
      <c r="B33" s="221"/>
      <c r="C33" s="24" t="s">
        <v>404</v>
      </c>
      <c r="D33" s="18">
        <v>0</v>
      </c>
      <c r="E33" s="138">
        <v>5</v>
      </c>
      <c r="F33" s="23" t="s">
        <v>405</v>
      </c>
      <c r="G33" s="37" t="s">
        <v>369</v>
      </c>
      <c r="H33" s="193"/>
    </row>
    <row r="34" spans="1:8" ht="70" x14ac:dyDescent="0.15">
      <c r="A34" s="11"/>
      <c r="B34" s="221"/>
      <c r="C34" s="24" t="s">
        <v>406</v>
      </c>
      <c r="D34" s="18">
        <v>0</v>
      </c>
      <c r="E34" s="23">
        <v>0</v>
      </c>
      <c r="F34" s="23" t="s">
        <v>405</v>
      </c>
      <c r="G34" s="37" t="s">
        <v>369</v>
      </c>
      <c r="H34" s="193"/>
    </row>
    <row r="35" spans="1:8" ht="70" x14ac:dyDescent="0.15">
      <c r="A35" s="11"/>
      <c r="B35" s="221"/>
      <c r="C35" s="24" t="s">
        <v>407</v>
      </c>
      <c r="D35" s="18" t="s">
        <v>454</v>
      </c>
      <c r="E35" s="138">
        <v>469</v>
      </c>
      <c r="F35" s="23" t="s">
        <v>405</v>
      </c>
      <c r="G35" s="37" t="s">
        <v>369</v>
      </c>
      <c r="H35" s="193"/>
    </row>
    <row r="36" spans="1:8" ht="70" x14ac:dyDescent="0.15">
      <c r="A36" s="11"/>
      <c r="B36" s="221"/>
      <c r="C36" s="24" t="s">
        <v>408</v>
      </c>
      <c r="D36" s="18">
        <v>0</v>
      </c>
      <c r="E36" s="23">
        <v>0</v>
      </c>
      <c r="F36" s="23" t="s">
        <v>405</v>
      </c>
      <c r="G36" s="37" t="s">
        <v>369</v>
      </c>
      <c r="H36" s="193"/>
    </row>
    <row r="37" spans="1:8" ht="70" x14ac:dyDescent="0.15">
      <c r="A37" s="11"/>
      <c r="B37" s="221"/>
      <c r="C37" s="24" t="s">
        <v>409</v>
      </c>
      <c r="D37" s="18" t="s">
        <v>455</v>
      </c>
      <c r="E37" s="138">
        <v>2135</v>
      </c>
      <c r="F37" s="23" t="s">
        <v>410</v>
      </c>
      <c r="G37" s="37" t="s">
        <v>369</v>
      </c>
      <c r="H37" s="193"/>
    </row>
    <row r="38" spans="1:8" ht="70" x14ac:dyDescent="0.15">
      <c r="A38" s="11"/>
      <c r="B38" s="221"/>
      <c r="C38" s="24" t="s">
        <v>411</v>
      </c>
      <c r="D38" s="18">
        <v>0</v>
      </c>
      <c r="E38" s="23">
        <v>0</v>
      </c>
      <c r="F38" s="23" t="s">
        <v>410</v>
      </c>
      <c r="G38" s="37" t="s">
        <v>369</v>
      </c>
      <c r="H38" s="193"/>
    </row>
    <row r="39" spans="1:8" ht="28" x14ac:dyDescent="0.15">
      <c r="A39" s="11"/>
      <c r="B39" s="221"/>
      <c r="C39" s="24" t="s">
        <v>412</v>
      </c>
      <c r="D39" s="18">
        <v>118</v>
      </c>
      <c r="E39" s="138">
        <v>422</v>
      </c>
      <c r="F39" s="23" t="s">
        <v>413</v>
      </c>
      <c r="G39" s="37" t="s">
        <v>369</v>
      </c>
      <c r="H39" s="193"/>
    </row>
    <row r="40" spans="1:8" ht="42" x14ac:dyDescent="0.15">
      <c r="A40" s="11"/>
      <c r="B40" s="221"/>
      <c r="C40" s="24" t="s">
        <v>414</v>
      </c>
      <c r="D40" s="18">
        <v>12</v>
      </c>
      <c r="E40" s="138">
        <v>28.14</v>
      </c>
      <c r="F40" s="23" t="s">
        <v>413</v>
      </c>
      <c r="G40" s="37" t="s">
        <v>369</v>
      </c>
      <c r="H40" s="193"/>
    </row>
    <row r="41" spans="1:8" ht="28" x14ac:dyDescent="0.15">
      <c r="A41" s="11"/>
      <c r="B41" s="221"/>
      <c r="C41" s="24" t="s">
        <v>456</v>
      </c>
      <c r="D41" s="18">
        <v>45</v>
      </c>
      <c r="E41" s="23">
        <v>46</v>
      </c>
      <c r="F41" s="23" t="s">
        <v>416</v>
      </c>
      <c r="G41" s="37" t="s">
        <v>369</v>
      </c>
      <c r="H41" s="193"/>
    </row>
    <row r="42" spans="1:8" ht="28" x14ac:dyDescent="0.15">
      <c r="A42" s="11"/>
      <c r="B42" s="221"/>
      <c r="C42" s="24" t="s">
        <v>417</v>
      </c>
      <c r="D42" s="18" t="s">
        <v>457</v>
      </c>
      <c r="E42" s="23">
        <v>9</v>
      </c>
      <c r="F42" s="23" t="s">
        <v>416</v>
      </c>
      <c r="G42" s="37" t="s">
        <v>369</v>
      </c>
      <c r="H42" s="193"/>
    </row>
    <row r="43" spans="1:8" ht="28" x14ac:dyDescent="0.15">
      <c r="A43" s="11"/>
      <c r="B43" s="221"/>
      <c r="C43" s="24" t="s">
        <v>418</v>
      </c>
      <c r="D43" s="18">
        <v>211</v>
      </c>
      <c r="E43" s="138">
        <v>211</v>
      </c>
      <c r="F43" s="23" t="s">
        <v>413</v>
      </c>
      <c r="G43" s="37" t="s">
        <v>369</v>
      </c>
      <c r="H43" s="193"/>
    </row>
    <row r="44" spans="1:8" ht="34.5" customHeight="1" x14ac:dyDescent="0.15">
      <c r="A44" s="11"/>
      <c r="B44" s="221"/>
      <c r="C44" s="142" t="s">
        <v>1078</v>
      </c>
      <c r="D44" s="18" t="s">
        <v>452</v>
      </c>
      <c r="E44" s="138">
        <v>94</v>
      </c>
      <c r="F44" s="23" t="s">
        <v>419</v>
      </c>
      <c r="G44" s="37" t="s">
        <v>369</v>
      </c>
      <c r="H44" s="193"/>
    </row>
    <row r="45" spans="1:8" ht="28" x14ac:dyDescent="0.15">
      <c r="A45" s="11"/>
      <c r="B45" s="221"/>
      <c r="C45" s="24" t="s">
        <v>420</v>
      </c>
      <c r="D45" s="18" t="s">
        <v>458</v>
      </c>
      <c r="E45" s="23">
        <v>120</v>
      </c>
      <c r="F45" s="23" t="s">
        <v>413</v>
      </c>
      <c r="G45" s="37" t="s">
        <v>421</v>
      </c>
      <c r="H45" s="193"/>
    </row>
    <row r="46" spans="1:8" ht="35.25" customHeight="1" x14ac:dyDescent="0.15">
      <c r="A46" s="11"/>
      <c r="B46" s="221"/>
      <c r="C46" s="24" t="s">
        <v>422</v>
      </c>
      <c r="D46" s="18" t="s">
        <v>452</v>
      </c>
      <c r="E46" s="23">
        <v>10</v>
      </c>
      <c r="F46" s="23" t="s">
        <v>423</v>
      </c>
      <c r="G46" s="37" t="s">
        <v>424</v>
      </c>
      <c r="H46" s="193"/>
    </row>
    <row r="47" spans="1:8" ht="63.75" customHeight="1" x14ac:dyDescent="0.15">
      <c r="A47" s="11"/>
      <c r="B47" s="193" t="s">
        <v>425</v>
      </c>
      <c r="C47" s="24" t="s">
        <v>426</v>
      </c>
      <c r="D47" s="18" t="s">
        <v>452</v>
      </c>
      <c r="E47" s="23">
        <v>0</v>
      </c>
      <c r="F47" s="23" t="s">
        <v>427</v>
      </c>
      <c r="G47" s="37" t="s">
        <v>428</v>
      </c>
      <c r="H47" s="193" t="s">
        <v>359</v>
      </c>
    </row>
    <row r="48" spans="1:8" ht="63.75" customHeight="1" x14ac:dyDescent="0.15">
      <c r="A48" s="11"/>
      <c r="B48" s="221"/>
      <c r="C48" s="24" t="s">
        <v>429</v>
      </c>
      <c r="D48" s="18" t="s">
        <v>452</v>
      </c>
      <c r="E48" s="23">
        <v>0</v>
      </c>
      <c r="F48" s="18" t="s">
        <v>430</v>
      </c>
      <c r="G48" s="37" t="s">
        <v>431</v>
      </c>
      <c r="H48" s="193"/>
    </row>
    <row r="49" spans="1:8" ht="95.25" customHeight="1" x14ac:dyDescent="0.15">
      <c r="A49" s="11"/>
      <c r="B49" s="18" t="s">
        <v>432</v>
      </c>
      <c r="C49" s="24" t="s">
        <v>433</v>
      </c>
      <c r="D49" s="18" t="s">
        <v>452</v>
      </c>
      <c r="E49" s="23">
        <v>150</v>
      </c>
      <c r="F49" s="23" t="s">
        <v>434</v>
      </c>
      <c r="G49" s="37" t="s">
        <v>431</v>
      </c>
      <c r="H49" s="18" t="s">
        <v>359</v>
      </c>
    </row>
    <row r="50" spans="1:8" ht="25.5" customHeight="1" x14ac:dyDescent="0.15">
      <c r="A50" s="11"/>
      <c r="B50" s="193" t="s">
        <v>435</v>
      </c>
      <c r="C50" s="24" t="s">
        <v>436</v>
      </c>
      <c r="D50" s="18" t="s">
        <v>452</v>
      </c>
      <c r="E50" s="23">
        <v>0</v>
      </c>
      <c r="F50" s="23" t="s">
        <v>437</v>
      </c>
      <c r="G50" s="37" t="s">
        <v>431</v>
      </c>
      <c r="H50" s="193" t="s">
        <v>359</v>
      </c>
    </row>
    <row r="51" spans="1:8" ht="28" x14ac:dyDescent="0.15">
      <c r="A51" s="11"/>
      <c r="B51" s="221"/>
      <c r="C51" s="24" t="s">
        <v>438</v>
      </c>
      <c r="D51" s="18" t="s">
        <v>452</v>
      </c>
      <c r="E51" s="138">
        <v>41</v>
      </c>
      <c r="F51" s="23" t="s">
        <v>439</v>
      </c>
      <c r="G51" s="37" t="s">
        <v>431</v>
      </c>
      <c r="H51" s="193"/>
    </row>
    <row r="52" spans="1:8" ht="33.75" customHeight="1" x14ac:dyDescent="0.15">
      <c r="A52" s="11"/>
      <c r="B52" s="221"/>
      <c r="C52" s="24" t="s">
        <v>440</v>
      </c>
      <c r="D52" s="18" t="s">
        <v>452</v>
      </c>
      <c r="E52" s="23">
        <v>77.8</v>
      </c>
      <c r="F52" s="23" t="s">
        <v>439</v>
      </c>
      <c r="G52" s="37" t="s">
        <v>431</v>
      </c>
      <c r="H52" s="193"/>
    </row>
    <row r="53" spans="1:8" ht="28" x14ac:dyDescent="0.15">
      <c r="A53" s="11"/>
      <c r="B53" s="221"/>
      <c r="C53" s="24" t="s">
        <v>441</v>
      </c>
      <c r="D53" s="18" t="s">
        <v>452</v>
      </c>
      <c r="E53" s="23">
        <v>53</v>
      </c>
      <c r="F53" s="23" t="s">
        <v>439</v>
      </c>
      <c r="G53" s="37" t="s">
        <v>431</v>
      </c>
      <c r="H53" s="193"/>
    </row>
    <row r="54" spans="1:8" ht="42" x14ac:dyDescent="0.15">
      <c r="A54" s="11"/>
      <c r="B54" s="221"/>
      <c r="C54" s="24" t="s">
        <v>442</v>
      </c>
      <c r="D54" s="18" t="s">
        <v>452</v>
      </c>
      <c r="E54" s="23">
        <v>77.8</v>
      </c>
      <c r="F54" s="23" t="s">
        <v>439</v>
      </c>
      <c r="G54" s="37" t="s">
        <v>431</v>
      </c>
      <c r="H54" s="193"/>
    </row>
    <row r="55" spans="1:8" ht="56" x14ac:dyDescent="0.15">
      <c r="A55" s="11"/>
      <c r="B55" s="221"/>
      <c r="C55" s="24" t="s">
        <v>443</v>
      </c>
      <c r="D55" s="18" t="s">
        <v>452</v>
      </c>
      <c r="E55" s="23">
        <v>0</v>
      </c>
      <c r="F55" s="23" t="s">
        <v>434</v>
      </c>
      <c r="G55" s="37" t="s">
        <v>431</v>
      </c>
      <c r="H55" s="193"/>
    </row>
    <row r="56" spans="1:8" ht="70" x14ac:dyDescent="0.15">
      <c r="A56" s="11"/>
      <c r="B56" s="221"/>
      <c r="C56" s="24" t="s">
        <v>444</v>
      </c>
      <c r="D56" s="18" t="s">
        <v>452</v>
      </c>
      <c r="E56" s="138">
        <v>5</v>
      </c>
      <c r="F56" s="23" t="s">
        <v>434</v>
      </c>
      <c r="G56" s="37" t="s">
        <v>431</v>
      </c>
      <c r="H56" s="193"/>
    </row>
    <row r="57" spans="1:8" ht="42" x14ac:dyDescent="0.15">
      <c r="A57" s="11"/>
      <c r="B57" s="221"/>
      <c r="C57" s="24" t="s">
        <v>445</v>
      </c>
      <c r="D57" s="18" t="s">
        <v>452</v>
      </c>
      <c r="E57" s="23">
        <v>1</v>
      </c>
      <c r="F57" s="23" t="s">
        <v>434</v>
      </c>
      <c r="G57" s="37" t="s">
        <v>431</v>
      </c>
      <c r="H57" s="193"/>
    </row>
    <row r="58" spans="1:8" ht="56" x14ac:dyDescent="0.15">
      <c r="A58" s="11"/>
      <c r="B58" s="221"/>
      <c r="C58" s="24" t="s">
        <v>446</v>
      </c>
      <c r="D58" s="18" t="s">
        <v>452</v>
      </c>
      <c r="E58" s="138">
        <v>5</v>
      </c>
      <c r="F58" s="23" t="s">
        <v>434</v>
      </c>
      <c r="G58" s="37" t="s">
        <v>431</v>
      </c>
      <c r="H58" s="193"/>
    </row>
  </sheetData>
  <mergeCells count="17">
    <mergeCell ref="G5:G6"/>
    <mergeCell ref="B47:B48"/>
    <mergeCell ref="H47:H48"/>
    <mergeCell ref="B50:B58"/>
    <mergeCell ref="H50:H58"/>
    <mergeCell ref="H5:H6"/>
    <mergeCell ref="B8:B19"/>
    <mergeCell ref="H8:H19"/>
    <mergeCell ref="B20:B27"/>
    <mergeCell ref="H20:H27"/>
    <mergeCell ref="B28:B46"/>
    <mergeCell ref="H28:H46"/>
    <mergeCell ref="B5:B6"/>
    <mergeCell ref="C5:C6"/>
    <mergeCell ref="D5:D6"/>
    <mergeCell ref="E5:E6"/>
    <mergeCell ref="F5:F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FE40-F2D8-49E2-978A-E6DFC1C6153C}">
  <sheetPr>
    <tabColor theme="0" tint="-4.9989318521683403E-2"/>
  </sheetPr>
  <dimension ref="A1:R12"/>
  <sheetViews>
    <sheetView showGridLines="0" zoomScale="85" zoomScaleNormal="85" workbookViewId="0">
      <selection activeCell="I45" sqref="I45"/>
    </sheetView>
  </sheetViews>
  <sheetFormatPr baseColWidth="10" defaultColWidth="9" defaultRowHeight="13" x14ac:dyDescent="0.15"/>
  <cols>
    <col min="1" max="1" width="9" style="11"/>
    <col min="2" max="2" width="25.1640625" style="11" customWidth="1"/>
    <col min="3" max="18" width="10.6640625" style="11" customWidth="1"/>
    <col min="19" max="16384" width="9" style="11"/>
  </cols>
  <sheetData>
    <row r="1" spans="1:18" customFormat="1" ht="14" x14ac:dyDescent="0.15">
      <c r="A1" s="12" t="s">
        <v>459</v>
      </c>
    </row>
    <row r="2" spans="1:18" x14ac:dyDescent="0.15">
      <c r="A2" s="38"/>
    </row>
    <row r="3" spans="1:18" x14ac:dyDescent="0.15">
      <c r="B3" s="222" t="s">
        <v>460</v>
      </c>
      <c r="C3" s="21" t="s">
        <v>461</v>
      </c>
      <c r="D3" s="21"/>
      <c r="E3" s="21"/>
      <c r="F3" s="21"/>
      <c r="G3" s="21"/>
      <c r="H3" s="21"/>
      <c r="I3" s="21"/>
      <c r="J3" s="21"/>
      <c r="K3" s="21"/>
      <c r="L3" s="21"/>
      <c r="M3" s="21"/>
      <c r="N3" s="21"/>
      <c r="O3" s="21"/>
      <c r="P3" s="21"/>
      <c r="Q3" s="21"/>
      <c r="R3" s="222" t="s">
        <v>462</v>
      </c>
    </row>
    <row r="4" spans="1:18" ht="15.75" customHeight="1" x14ac:dyDescent="0.15">
      <c r="B4" s="222"/>
      <c r="C4" s="21" t="s">
        <v>463</v>
      </c>
      <c r="D4" s="21"/>
      <c r="E4" s="21"/>
      <c r="F4" s="21"/>
      <c r="G4" s="21"/>
      <c r="H4" s="21" t="s">
        <v>464</v>
      </c>
      <c r="I4" s="21"/>
      <c r="J4" s="21"/>
      <c r="K4" s="21"/>
      <c r="L4" s="21"/>
      <c r="M4" s="21" t="s">
        <v>465</v>
      </c>
      <c r="N4" s="21"/>
      <c r="O4" s="21"/>
      <c r="P4" s="21"/>
      <c r="Q4" s="21"/>
      <c r="R4" s="223"/>
    </row>
    <row r="5" spans="1:18" x14ac:dyDescent="0.15">
      <c r="B5" s="22" t="s">
        <v>466</v>
      </c>
      <c r="C5" s="22">
        <v>2015</v>
      </c>
      <c r="D5" s="22">
        <v>2016</v>
      </c>
      <c r="E5" s="22">
        <v>2017</v>
      </c>
      <c r="F5" s="22">
        <v>2018</v>
      </c>
      <c r="G5" s="22">
        <v>2019</v>
      </c>
      <c r="H5" s="22">
        <v>2015</v>
      </c>
      <c r="I5" s="22">
        <v>2016</v>
      </c>
      <c r="J5" s="22">
        <v>2017</v>
      </c>
      <c r="K5" s="22">
        <v>2018</v>
      </c>
      <c r="L5" s="22">
        <v>2019</v>
      </c>
      <c r="M5" s="22">
        <v>2015</v>
      </c>
      <c r="N5" s="22">
        <v>2016</v>
      </c>
      <c r="O5" s="22">
        <v>2017</v>
      </c>
      <c r="P5" s="22">
        <v>2018</v>
      </c>
      <c r="Q5" s="22">
        <v>2019</v>
      </c>
      <c r="R5" s="223"/>
    </row>
    <row r="6" spans="1:18" ht="14" x14ac:dyDescent="0.15">
      <c r="B6" s="24" t="s">
        <v>467</v>
      </c>
      <c r="C6" s="18">
        <v>0</v>
      </c>
      <c r="D6" s="18">
        <v>0</v>
      </c>
      <c r="E6" s="18">
        <v>0</v>
      </c>
      <c r="F6" s="18">
        <v>0</v>
      </c>
      <c r="G6" s="18">
        <v>0</v>
      </c>
      <c r="H6" s="18">
        <v>0</v>
      </c>
      <c r="I6" s="18">
        <v>0</v>
      </c>
      <c r="J6" s="18">
        <v>0</v>
      </c>
      <c r="K6" s="18">
        <v>0</v>
      </c>
      <c r="L6" s="18">
        <v>0</v>
      </c>
      <c r="M6" s="18">
        <v>0</v>
      </c>
      <c r="N6" s="18">
        <v>0</v>
      </c>
      <c r="O6" s="18">
        <v>0</v>
      </c>
      <c r="P6" s="18">
        <v>0</v>
      </c>
      <c r="Q6" s="18">
        <v>0</v>
      </c>
      <c r="R6" s="18">
        <v>0</v>
      </c>
    </row>
    <row r="7" spans="1:18" ht="14" x14ac:dyDescent="0.15">
      <c r="B7" s="24" t="s">
        <v>468</v>
      </c>
      <c r="C7" s="18">
        <v>0</v>
      </c>
      <c r="D7" s="18">
        <v>0</v>
      </c>
      <c r="E7" s="18">
        <v>0</v>
      </c>
      <c r="F7" s="18">
        <v>0</v>
      </c>
      <c r="G7" s="18">
        <v>0</v>
      </c>
      <c r="H7" s="18">
        <v>0</v>
      </c>
      <c r="I7" s="18">
        <v>0</v>
      </c>
      <c r="J7" s="18">
        <v>0</v>
      </c>
      <c r="K7" s="18">
        <v>0</v>
      </c>
      <c r="L7" s="18">
        <v>0</v>
      </c>
      <c r="M7" s="18">
        <v>0</v>
      </c>
      <c r="N7" s="18">
        <v>0</v>
      </c>
      <c r="O7" s="18">
        <v>0</v>
      </c>
      <c r="P7" s="18">
        <v>0</v>
      </c>
      <c r="Q7" s="18">
        <v>0</v>
      </c>
      <c r="R7" s="18">
        <v>0</v>
      </c>
    </row>
    <row r="8" spans="1:18" ht="14" x14ac:dyDescent="0.15">
      <c r="B8" s="24" t="s">
        <v>469</v>
      </c>
      <c r="C8" s="18">
        <v>0</v>
      </c>
      <c r="D8" s="18">
        <v>0</v>
      </c>
      <c r="E8" s="18">
        <v>0</v>
      </c>
      <c r="F8" s="18">
        <v>0</v>
      </c>
      <c r="G8" s="18">
        <v>0</v>
      </c>
      <c r="H8" s="18">
        <v>0</v>
      </c>
      <c r="I8" s="18">
        <v>0</v>
      </c>
      <c r="J8" s="18">
        <v>0</v>
      </c>
      <c r="K8" s="18">
        <v>0</v>
      </c>
      <c r="L8" s="18">
        <v>0</v>
      </c>
      <c r="M8" s="18">
        <v>0</v>
      </c>
      <c r="N8" s="18">
        <v>0</v>
      </c>
      <c r="O8" s="18">
        <v>0</v>
      </c>
      <c r="P8" s="18">
        <v>0</v>
      </c>
      <c r="Q8" s="18">
        <v>0</v>
      </c>
      <c r="R8" s="18">
        <v>0</v>
      </c>
    </row>
    <row r="9" spans="1:18" ht="14" x14ac:dyDescent="0.15">
      <c r="B9" s="24" t="s">
        <v>470</v>
      </c>
      <c r="C9" s="18">
        <v>0</v>
      </c>
      <c r="D9" s="18">
        <v>0</v>
      </c>
      <c r="E9" s="18">
        <v>0</v>
      </c>
      <c r="F9" s="18">
        <v>0</v>
      </c>
      <c r="G9" s="18">
        <v>0</v>
      </c>
      <c r="H9" s="18">
        <v>0</v>
      </c>
      <c r="I9" s="18">
        <v>0</v>
      </c>
      <c r="J9" s="18">
        <v>0</v>
      </c>
      <c r="K9" s="18">
        <v>0</v>
      </c>
      <c r="L9" s="18">
        <v>0</v>
      </c>
      <c r="M9" s="18">
        <v>0</v>
      </c>
      <c r="N9" s="18">
        <v>0</v>
      </c>
      <c r="O9" s="18">
        <v>0</v>
      </c>
      <c r="P9" s="18">
        <v>0</v>
      </c>
      <c r="Q9" s="18">
        <v>0</v>
      </c>
      <c r="R9" s="18">
        <v>0</v>
      </c>
    </row>
    <row r="10" spans="1:18" ht="14" x14ac:dyDescent="0.15">
      <c r="B10" s="24" t="s">
        <v>68</v>
      </c>
      <c r="C10" s="18">
        <v>0</v>
      </c>
      <c r="D10" s="18">
        <v>0</v>
      </c>
      <c r="E10" s="18">
        <v>0</v>
      </c>
      <c r="F10" s="18">
        <v>0</v>
      </c>
      <c r="G10" s="18">
        <v>0</v>
      </c>
      <c r="H10" s="18">
        <v>0</v>
      </c>
      <c r="I10" s="18">
        <v>0</v>
      </c>
      <c r="J10" s="18">
        <v>0</v>
      </c>
      <c r="K10" s="18">
        <v>0</v>
      </c>
      <c r="L10" s="18">
        <v>0</v>
      </c>
      <c r="M10" s="18">
        <v>0</v>
      </c>
      <c r="N10" s="18">
        <v>0</v>
      </c>
      <c r="O10" s="18">
        <v>0</v>
      </c>
      <c r="P10" s="18">
        <v>0</v>
      </c>
      <c r="Q10" s="18">
        <v>0</v>
      </c>
      <c r="R10" s="18">
        <v>0</v>
      </c>
    </row>
    <row r="11" spans="1:18" ht="14" x14ac:dyDescent="0.15">
      <c r="B11" s="39" t="s">
        <v>462</v>
      </c>
      <c r="C11" s="18">
        <v>0</v>
      </c>
      <c r="D11" s="18">
        <v>0</v>
      </c>
      <c r="E11" s="18">
        <v>0</v>
      </c>
      <c r="F11" s="18">
        <v>0</v>
      </c>
      <c r="G11" s="18">
        <v>0</v>
      </c>
      <c r="H11" s="18">
        <v>0</v>
      </c>
      <c r="I11" s="18">
        <v>0</v>
      </c>
      <c r="J11" s="18">
        <v>0</v>
      </c>
      <c r="K11" s="18">
        <v>0</v>
      </c>
      <c r="L11" s="18">
        <v>0</v>
      </c>
      <c r="M11" s="18">
        <v>0</v>
      </c>
      <c r="N11" s="18">
        <v>0</v>
      </c>
      <c r="O11" s="18">
        <v>0</v>
      </c>
      <c r="P11" s="18">
        <v>0</v>
      </c>
      <c r="Q11" s="18">
        <v>0</v>
      </c>
      <c r="R11" s="40"/>
    </row>
    <row r="12" spans="1:18" x14ac:dyDescent="0.15">
      <c r="B12" s="41"/>
    </row>
  </sheetData>
  <mergeCells count="2">
    <mergeCell ref="B3:B4"/>
    <mergeCell ref="R3:R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514C-8750-449B-B5E6-BE0E59CFD593}">
  <sheetPr>
    <tabColor theme="0" tint="-4.9989318521683403E-2"/>
  </sheetPr>
  <dimension ref="A1:R12"/>
  <sheetViews>
    <sheetView showGridLines="0" zoomScale="85" zoomScaleNormal="85" workbookViewId="0">
      <selection activeCell="I20" sqref="I20"/>
    </sheetView>
  </sheetViews>
  <sheetFormatPr baseColWidth="10" defaultColWidth="9" defaultRowHeight="13" x14ac:dyDescent="0.15"/>
  <cols>
    <col min="1" max="1" width="9" style="11"/>
    <col min="2" max="2" width="25.1640625" style="11" customWidth="1"/>
    <col min="3" max="18" width="10.6640625" style="11" customWidth="1"/>
    <col min="19" max="16384" width="9" style="11"/>
  </cols>
  <sheetData>
    <row r="1" spans="1:18" customFormat="1" ht="14" x14ac:dyDescent="0.15">
      <c r="A1" s="12" t="s">
        <v>471</v>
      </c>
    </row>
    <row r="3" spans="1:18" x14ac:dyDescent="0.15">
      <c r="B3" s="222" t="s">
        <v>460</v>
      </c>
      <c r="C3" s="21" t="s">
        <v>461</v>
      </c>
      <c r="D3" s="21"/>
      <c r="E3" s="21"/>
      <c r="F3" s="21"/>
      <c r="G3" s="21"/>
      <c r="H3" s="21"/>
      <c r="I3" s="21"/>
      <c r="J3" s="21"/>
      <c r="K3" s="21"/>
      <c r="L3" s="21"/>
      <c r="M3" s="21"/>
      <c r="N3" s="21"/>
      <c r="O3" s="21"/>
      <c r="P3" s="21"/>
      <c r="Q3" s="21"/>
      <c r="R3" s="222" t="s">
        <v>462</v>
      </c>
    </row>
    <row r="4" spans="1:18" ht="15.75" customHeight="1" x14ac:dyDescent="0.15">
      <c r="B4" s="222"/>
      <c r="C4" s="21" t="s">
        <v>463</v>
      </c>
      <c r="D4" s="21"/>
      <c r="E4" s="21"/>
      <c r="F4" s="21"/>
      <c r="G4" s="21"/>
      <c r="H4" s="21" t="s">
        <v>464</v>
      </c>
      <c r="I4" s="21"/>
      <c r="J4" s="21"/>
      <c r="K4" s="21"/>
      <c r="L4" s="21"/>
      <c r="M4" s="21" t="s">
        <v>465</v>
      </c>
      <c r="N4" s="21"/>
      <c r="O4" s="21"/>
      <c r="P4" s="21"/>
      <c r="Q4" s="21"/>
      <c r="R4" s="222"/>
    </row>
    <row r="5" spans="1:18" ht="14" x14ac:dyDescent="0.15">
      <c r="B5" s="42" t="s">
        <v>466</v>
      </c>
      <c r="C5" s="42">
        <v>2015</v>
      </c>
      <c r="D5" s="42">
        <v>2016</v>
      </c>
      <c r="E5" s="42">
        <v>2017</v>
      </c>
      <c r="F5" s="42">
        <v>2018</v>
      </c>
      <c r="G5" s="42">
        <v>2019</v>
      </c>
      <c r="H5" s="42">
        <v>2015</v>
      </c>
      <c r="I5" s="42">
        <v>2016</v>
      </c>
      <c r="J5" s="42">
        <v>2017</v>
      </c>
      <c r="K5" s="42">
        <v>2018</v>
      </c>
      <c r="L5" s="42">
        <v>2019</v>
      </c>
      <c r="M5" s="42">
        <v>2015</v>
      </c>
      <c r="N5" s="42">
        <v>2016</v>
      </c>
      <c r="O5" s="42">
        <v>2017</v>
      </c>
      <c r="P5" s="42">
        <v>2018</v>
      </c>
      <c r="Q5" s="42">
        <v>2019</v>
      </c>
      <c r="R5" s="222"/>
    </row>
    <row r="6" spans="1:18" ht="14" x14ac:dyDescent="0.15">
      <c r="B6" s="24" t="s">
        <v>467</v>
      </c>
      <c r="C6" s="18">
        <v>0</v>
      </c>
      <c r="D6" s="18">
        <v>0</v>
      </c>
      <c r="E6" s="18">
        <v>0</v>
      </c>
      <c r="F6" s="18">
        <v>0</v>
      </c>
      <c r="G6" s="18">
        <v>0</v>
      </c>
      <c r="H6" s="18">
        <v>0</v>
      </c>
      <c r="I6" s="18">
        <v>0</v>
      </c>
      <c r="J6" s="18">
        <v>0</v>
      </c>
      <c r="K6" s="18">
        <v>0</v>
      </c>
      <c r="L6" s="18">
        <v>0</v>
      </c>
      <c r="M6" s="18">
        <v>0</v>
      </c>
      <c r="N6" s="18">
        <v>0</v>
      </c>
      <c r="O6" s="18">
        <v>0</v>
      </c>
      <c r="P6" s="18">
        <v>0</v>
      </c>
      <c r="Q6" s="18">
        <v>0</v>
      </c>
      <c r="R6" s="18">
        <f>SUM(C6:Q6)</f>
        <v>0</v>
      </c>
    </row>
    <row r="7" spans="1:18" ht="14" x14ac:dyDescent="0.15">
      <c r="B7" s="24" t="s">
        <v>468</v>
      </c>
      <c r="C7" s="18">
        <v>0</v>
      </c>
      <c r="D7" s="18">
        <v>0</v>
      </c>
      <c r="E7" s="18">
        <v>0</v>
      </c>
      <c r="F7" s="18">
        <v>0</v>
      </c>
      <c r="G7" s="18">
        <v>0</v>
      </c>
      <c r="H7" s="18">
        <v>0</v>
      </c>
      <c r="I7" s="18">
        <v>0</v>
      </c>
      <c r="J7" s="18">
        <v>0</v>
      </c>
      <c r="K7" s="18">
        <v>1</v>
      </c>
      <c r="L7" s="18">
        <v>0</v>
      </c>
      <c r="M7" s="18">
        <v>0</v>
      </c>
      <c r="N7" s="18">
        <v>0</v>
      </c>
      <c r="O7" s="18">
        <v>0</v>
      </c>
      <c r="P7" s="18">
        <v>0</v>
      </c>
      <c r="Q7" s="18">
        <v>0</v>
      </c>
      <c r="R7" s="18">
        <f t="shared" ref="R7:R10" si="0">SUM(C7:Q7)</f>
        <v>1</v>
      </c>
    </row>
    <row r="8" spans="1:18" ht="14" x14ac:dyDescent="0.15">
      <c r="B8" s="24" t="s">
        <v>469</v>
      </c>
      <c r="C8" s="18">
        <v>0</v>
      </c>
      <c r="D8" s="18">
        <v>0</v>
      </c>
      <c r="E8" s="18">
        <v>0</v>
      </c>
      <c r="F8" s="18">
        <v>0</v>
      </c>
      <c r="G8" s="18">
        <v>0</v>
      </c>
      <c r="H8" s="18">
        <v>0</v>
      </c>
      <c r="I8" s="18">
        <v>0</v>
      </c>
      <c r="J8" s="18">
        <v>0</v>
      </c>
      <c r="K8" s="18">
        <v>0</v>
      </c>
      <c r="L8" s="18">
        <v>0</v>
      </c>
      <c r="M8" s="18">
        <v>0</v>
      </c>
      <c r="N8" s="18">
        <v>0</v>
      </c>
      <c r="O8" s="18">
        <v>0</v>
      </c>
      <c r="P8" s="18">
        <v>0</v>
      </c>
      <c r="Q8" s="18">
        <v>0</v>
      </c>
      <c r="R8" s="18">
        <f t="shared" si="0"/>
        <v>0</v>
      </c>
    </row>
    <row r="9" spans="1:18" ht="14" x14ac:dyDescent="0.15">
      <c r="B9" s="24" t="s">
        <v>470</v>
      </c>
      <c r="C9" s="18">
        <v>0</v>
      </c>
      <c r="D9" s="18">
        <v>0</v>
      </c>
      <c r="E9" s="18">
        <v>0</v>
      </c>
      <c r="F9" s="18">
        <v>0</v>
      </c>
      <c r="G9" s="18">
        <v>0</v>
      </c>
      <c r="H9" s="18">
        <v>0</v>
      </c>
      <c r="I9" s="18">
        <v>0</v>
      </c>
      <c r="J9" s="18">
        <v>0</v>
      </c>
      <c r="K9" s="18">
        <v>0</v>
      </c>
      <c r="L9" s="18">
        <v>0</v>
      </c>
      <c r="M9" s="18">
        <v>0</v>
      </c>
      <c r="N9" s="18">
        <v>0</v>
      </c>
      <c r="O9" s="18">
        <v>0</v>
      </c>
      <c r="P9" s="18">
        <v>0</v>
      </c>
      <c r="Q9" s="18">
        <v>0</v>
      </c>
      <c r="R9" s="18">
        <f t="shared" si="0"/>
        <v>0</v>
      </c>
    </row>
    <row r="10" spans="1:18" ht="14" x14ac:dyDescent="0.15">
      <c r="B10" s="24" t="s">
        <v>68</v>
      </c>
      <c r="C10" s="18">
        <v>0</v>
      </c>
      <c r="D10" s="18">
        <v>0</v>
      </c>
      <c r="E10" s="18">
        <v>0</v>
      </c>
      <c r="F10" s="18">
        <v>0</v>
      </c>
      <c r="G10" s="18">
        <v>0</v>
      </c>
      <c r="H10" s="18">
        <v>0</v>
      </c>
      <c r="I10" s="18">
        <v>0</v>
      </c>
      <c r="J10" s="18">
        <v>0</v>
      </c>
      <c r="K10" s="18">
        <v>0</v>
      </c>
      <c r="L10" s="18">
        <v>0</v>
      </c>
      <c r="M10" s="18">
        <v>0</v>
      </c>
      <c r="N10" s="18">
        <v>0</v>
      </c>
      <c r="O10" s="18">
        <v>0</v>
      </c>
      <c r="P10" s="18">
        <v>0</v>
      </c>
      <c r="Q10" s="18">
        <v>0</v>
      </c>
      <c r="R10" s="18">
        <f t="shared" si="0"/>
        <v>0</v>
      </c>
    </row>
    <row r="11" spans="1:18" ht="14" x14ac:dyDescent="0.15">
      <c r="B11" s="39" t="s">
        <v>462</v>
      </c>
      <c r="C11" s="18">
        <f>SUM(C6:C10)</f>
        <v>0</v>
      </c>
      <c r="D11" s="18">
        <f t="shared" ref="D11:Q11" si="1">SUM(D6:D10)</f>
        <v>0</v>
      </c>
      <c r="E11" s="18">
        <f t="shared" si="1"/>
        <v>0</v>
      </c>
      <c r="F11" s="18">
        <f t="shared" si="1"/>
        <v>0</v>
      </c>
      <c r="G11" s="18">
        <f t="shared" si="1"/>
        <v>0</v>
      </c>
      <c r="H11" s="18">
        <f t="shared" si="1"/>
        <v>0</v>
      </c>
      <c r="I11" s="18">
        <f t="shared" si="1"/>
        <v>0</v>
      </c>
      <c r="J11" s="18">
        <f t="shared" si="1"/>
        <v>0</v>
      </c>
      <c r="K11" s="18">
        <f t="shared" si="1"/>
        <v>1</v>
      </c>
      <c r="L11" s="18">
        <f t="shared" si="1"/>
        <v>0</v>
      </c>
      <c r="M11" s="18">
        <f t="shared" si="1"/>
        <v>0</v>
      </c>
      <c r="N11" s="18">
        <f t="shared" si="1"/>
        <v>0</v>
      </c>
      <c r="O11" s="18">
        <f t="shared" si="1"/>
        <v>0</v>
      </c>
      <c r="P11" s="18">
        <f t="shared" si="1"/>
        <v>0</v>
      </c>
      <c r="Q11" s="18">
        <f t="shared" si="1"/>
        <v>0</v>
      </c>
      <c r="R11" s="40"/>
    </row>
    <row r="12" spans="1:18" ht="14.25" customHeight="1" x14ac:dyDescent="0.15">
      <c r="B12" s="41"/>
      <c r="C12" s="43"/>
    </row>
  </sheetData>
  <mergeCells count="2">
    <mergeCell ref="B3:B4"/>
    <mergeCell ref="R3:R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BCCE620FBB394BBA0B2BAD5898255E" ma:contentTypeVersion="9" ma:contentTypeDescription="Create a new document." ma:contentTypeScope="" ma:versionID="ae2cf30b29373321a34907e648e23b65">
  <xsd:schema xmlns:xsd="http://www.w3.org/2001/XMLSchema" xmlns:xs="http://www.w3.org/2001/XMLSchema" xmlns:p="http://schemas.microsoft.com/office/2006/metadata/properties" xmlns:ns2="35fdd28b-742f-4f64-9190-c736dbae8f9d" xmlns:ns3="1a9f970e-ad8e-4d00-b50f-9d9f307cea3c" targetNamespace="http://schemas.microsoft.com/office/2006/metadata/properties" ma:root="true" ma:fieldsID="796afcf4a349abd44a514fd086eb1337" ns2:_="" ns3:_="">
    <xsd:import namespace="35fdd28b-742f-4f64-9190-c736dbae8f9d"/>
    <xsd:import namespace="1a9f970e-ad8e-4d00-b50f-9d9f307cea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66BFC3-6146-496D-ADA0-12F21053E360}">
  <ds:schemaRefs>
    <ds:schemaRef ds:uri="1a9f970e-ad8e-4d00-b50f-9d9f307cea3c"/>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35fdd28b-742f-4f64-9190-c736dbae8f9d"/>
  </ds:schemaRefs>
</ds:datastoreItem>
</file>

<file path=customXml/itemProps2.xml><?xml version="1.0" encoding="utf-8"?>
<ds:datastoreItem xmlns:ds="http://schemas.openxmlformats.org/officeDocument/2006/customXml" ds:itemID="{BC026E55-06AA-485E-BE8E-0DC9FDA28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E9605F-78B9-4D79-B18B-F8E321B450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COVER</vt:lpstr>
      <vt:lpstr>&gt;&gt;WMP Section 1</vt:lpstr>
      <vt:lpstr>&gt;&gt;WMP Section 2</vt:lpstr>
      <vt:lpstr>Table 1</vt:lpstr>
      <vt:lpstr>Table 2</vt:lpstr>
      <vt:lpstr>Table 3</vt:lpstr>
      <vt:lpstr>Table 4</vt:lpstr>
      <vt:lpstr>Table 5</vt:lpstr>
      <vt:lpstr>Table 6</vt:lpstr>
      <vt:lpstr>Table 7</vt:lpstr>
      <vt:lpstr>Table 8</vt:lpstr>
      <vt:lpstr>Table 9</vt:lpstr>
      <vt:lpstr>&gt;&gt;WMP Section 3</vt:lpstr>
      <vt:lpstr>Table 10</vt:lpstr>
      <vt:lpstr>Table 11</vt:lpstr>
      <vt:lpstr>Table 12</vt:lpstr>
      <vt:lpstr>Table 13</vt:lpstr>
      <vt:lpstr>Table 14</vt:lpstr>
      <vt:lpstr>Table 15</vt:lpstr>
      <vt:lpstr>Table 16</vt:lpstr>
      <vt:lpstr>Table 17</vt:lpstr>
      <vt:lpstr>Table 18</vt:lpstr>
      <vt:lpstr>&gt;&gt;WMP Section 4</vt:lpstr>
      <vt:lpstr>Table 19</vt:lpstr>
      <vt:lpstr>Table 20</vt:lpstr>
      <vt:lpstr>&gt;&gt;WMP Section 5</vt:lpstr>
      <vt:lpstr>Table 21</vt:lpstr>
      <vt:lpstr>Table 22</vt:lpstr>
      <vt:lpstr>Table 23</vt:lpstr>
      <vt:lpstr>Table 24</vt:lpstr>
      <vt:lpstr>Table 25</vt:lpstr>
      <vt:lpstr>Table 26</vt:lpstr>
      <vt:lpstr>Table 27</vt:lpstr>
      <vt:lpstr>Table 28</vt:lpstr>
      <vt:lpstr>Table 29</vt:lpstr>
      <vt:lpstr>Table 30</vt:lpstr>
      <vt:lpstr>Table 31</vt:lpstr>
      <vt:lpstr>&gt;&gt;WMP Section 6</vt:lpstr>
      <vt:lpstr>Attachment 4 (WMP Metrics)</vt:lpstr>
      <vt:lpstr>'Table 10'!_ftnref1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Adeyi</dc:creator>
  <cp:keywords/>
  <dc:description/>
  <cp:lastModifiedBy>Microsoft Office User</cp:lastModifiedBy>
  <cp:revision/>
  <dcterms:created xsi:type="dcterms:W3CDTF">2020-01-07T01:57:22Z</dcterms:created>
  <dcterms:modified xsi:type="dcterms:W3CDTF">2020-09-18T23:18:08Z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0x010100E5BCCE620FBB394BBA0B2BAD5898255E</vt:lpwstr>
  </property>
</Properties>
</file>